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50" windowWidth="15135" windowHeight="9240" tabRatio="825" activeTab="1"/>
  </bookViews>
  <sheets>
    <sheet name="Phase 1 Standings" sheetId="3" r:id="rId1"/>
    <sheet name="Phase 2 Standings" sheetId="11" r:id="rId2"/>
    <sheet name="Phase 2 Results" sheetId="10" state="hidden" r:id="rId3"/>
    <sheet name="Ph 1 Re" sheetId="1" state="hidden" r:id="rId4"/>
    <sheet name="Fixtures" sheetId="8" state="hidden" r:id="rId5"/>
    <sheet name="Prizes" sheetId="9" state="hidden" r:id="rId6"/>
  </sheets>
  <definedNames>
    <definedName name="_xlnm.Print_Area" localSheetId="4">Fixtures!$B$119:$H$124</definedName>
    <definedName name="_xlnm.Print_Area" localSheetId="3">'Ph 1 Re'!$A$1:$V$65</definedName>
    <definedName name="_xlnm.Print_Area" localSheetId="0">'Phase 1 Standings'!$A$1:$M$30</definedName>
    <definedName name="_xlnm.Print_Area" localSheetId="1">'Phase 2 Standings'!$A$1:$M$19</definedName>
    <definedName name="_xlnm.Print_Area" localSheetId="5">Prizes!$A$1:$K$10</definedName>
  </definedNames>
  <calcPr calcId="145621"/>
</workbook>
</file>

<file path=xl/calcChain.xml><?xml version="1.0" encoding="utf-8"?>
<calcChain xmlns="http://schemas.openxmlformats.org/spreadsheetml/2006/main">
  <c r="G80" i="10" l="1"/>
  <c r="G79" i="10"/>
  <c r="J26" i="10"/>
  <c r="K26" i="10"/>
  <c r="L26" i="10"/>
  <c r="E11" i="11" s="1"/>
  <c r="N26" i="10"/>
  <c r="O26" i="10"/>
  <c r="M15" i="1"/>
  <c r="N15" i="1"/>
  <c r="P15" i="1"/>
  <c r="M16" i="1"/>
  <c r="N16" i="1"/>
  <c r="L54" i="1"/>
  <c r="I31" i="1"/>
  <c r="J31" i="1"/>
  <c r="I32" i="1"/>
  <c r="J32" i="1"/>
  <c r="K31" i="1"/>
  <c r="L31" i="1"/>
  <c r="K32" i="1"/>
  <c r="L32" i="1"/>
  <c r="M31" i="1"/>
  <c r="N31" i="1"/>
  <c r="M32" i="1"/>
  <c r="N32" i="1"/>
  <c r="G78" i="10"/>
  <c r="G82" i="10"/>
  <c r="G83" i="10"/>
  <c r="G84" i="10"/>
  <c r="K86" i="10"/>
  <c r="G90" i="10"/>
  <c r="M35" i="11" s="1"/>
  <c r="E78" i="10"/>
  <c r="E79" i="10"/>
  <c r="E80" i="10"/>
  <c r="H78" i="10"/>
  <c r="H79" i="10"/>
  <c r="H80" i="10"/>
  <c r="H82" i="10"/>
  <c r="H83" i="10"/>
  <c r="H84" i="10"/>
  <c r="F78" i="10"/>
  <c r="F79" i="10"/>
  <c r="F80" i="10"/>
  <c r="G63" i="10"/>
  <c r="G64" i="10"/>
  <c r="G65" i="10"/>
  <c r="G67" i="10"/>
  <c r="G68" i="10"/>
  <c r="G69" i="10"/>
  <c r="K71" i="10"/>
  <c r="K67" i="10"/>
  <c r="H63" i="10"/>
  <c r="H64" i="10"/>
  <c r="H65" i="10"/>
  <c r="H67" i="10"/>
  <c r="H68" i="10"/>
  <c r="H69" i="10"/>
  <c r="K56" i="10"/>
  <c r="G48" i="10"/>
  <c r="G49" i="10"/>
  <c r="G50" i="10"/>
  <c r="G52" i="10"/>
  <c r="G53" i="10"/>
  <c r="G54" i="10"/>
  <c r="K52" i="10" s="1"/>
  <c r="E48" i="10"/>
  <c r="E49" i="10"/>
  <c r="E50" i="10"/>
  <c r="H48" i="10"/>
  <c r="L48" i="10" s="1"/>
  <c r="H49" i="10"/>
  <c r="H50" i="10"/>
  <c r="H52" i="10"/>
  <c r="H53" i="10"/>
  <c r="H54" i="10"/>
  <c r="F48" i="10"/>
  <c r="F49" i="10"/>
  <c r="F50" i="10"/>
  <c r="K41" i="10"/>
  <c r="G33" i="10"/>
  <c r="G34" i="10"/>
  <c r="G35" i="10"/>
  <c r="G37" i="10"/>
  <c r="G38" i="10"/>
  <c r="G39" i="10"/>
  <c r="E33" i="10"/>
  <c r="E34" i="10"/>
  <c r="E35" i="10"/>
  <c r="H33" i="10"/>
  <c r="H34" i="10"/>
  <c r="H35" i="10"/>
  <c r="H37" i="10"/>
  <c r="H38" i="10"/>
  <c r="L37" i="10" s="1"/>
  <c r="H39" i="10"/>
  <c r="F33" i="10"/>
  <c r="F34" i="10"/>
  <c r="F35" i="10"/>
  <c r="G18" i="10"/>
  <c r="G19" i="10"/>
  <c r="G20" i="10"/>
  <c r="G22" i="10"/>
  <c r="G23" i="10"/>
  <c r="G24" i="10"/>
  <c r="E18" i="10"/>
  <c r="E19" i="10"/>
  <c r="E20" i="10"/>
  <c r="H18" i="10"/>
  <c r="N18" i="10" s="1"/>
  <c r="H19" i="10"/>
  <c r="H20" i="10"/>
  <c r="H22" i="10"/>
  <c r="H23" i="10"/>
  <c r="H24" i="10"/>
  <c r="F18" i="10"/>
  <c r="F19" i="10"/>
  <c r="F20" i="10"/>
  <c r="K11" i="10"/>
  <c r="H15" i="10" s="1"/>
  <c r="L7" i="11" s="1"/>
  <c r="G3" i="10"/>
  <c r="G4" i="10"/>
  <c r="G5" i="10"/>
  <c r="G7" i="10"/>
  <c r="K7" i="10" s="1"/>
  <c r="G8" i="10"/>
  <c r="G9" i="10"/>
  <c r="E3" i="10"/>
  <c r="E4" i="10"/>
  <c r="E5" i="10"/>
  <c r="H3" i="10"/>
  <c r="H4" i="10"/>
  <c r="H5" i="10"/>
  <c r="N3" i="10" s="1"/>
  <c r="H7" i="10"/>
  <c r="H8" i="10"/>
  <c r="H9" i="10"/>
  <c r="F3" i="10"/>
  <c r="F4" i="10"/>
  <c r="F5" i="10"/>
  <c r="L86" i="10"/>
  <c r="N86" i="10"/>
  <c r="O86" i="10"/>
  <c r="H35" i="11"/>
  <c r="G35" i="11"/>
  <c r="L71" i="10"/>
  <c r="N71" i="10"/>
  <c r="M71" i="10"/>
  <c r="L63" i="10"/>
  <c r="O71" i="10"/>
  <c r="H30" i="11" s="1"/>
  <c r="G30" i="11"/>
  <c r="E30" i="11"/>
  <c r="D30" i="11"/>
  <c r="L56" i="10"/>
  <c r="N56" i="10"/>
  <c r="M56" i="10"/>
  <c r="F23" i="11" s="1"/>
  <c r="O56" i="10"/>
  <c r="H23" i="11"/>
  <c r="G23" i="11"/>
  <c r="D23" i="11"/>
  <c r="L41" i="10"/>
  <c r="N41" i="10"/>
  <c r="O41" i="10"/>
  <c r="H17" i="11"/>
  <c r="G17" i="11"/>
  <c r="D17" i="11"/>
  <c r="H11" i="11"/>
  <c r="G11" i="11"/>
  <c r="L11" i="10"/>
  <c r="E7" i="11" s="1"/>
  <c r="N11" i="10"/>
  <c r="O11" i="10"/>
  <c r="H7" i="11"/>
  <c r="G7" i="11"/>
  <c r="O7" i="10"/>
  <c r="H6" i="11" s="1"/>
  <c r="B35" i="11"/>
  <c r="B36" i="11"/>
  <c r="B37" i="11"/>
  <c r="B30" i="11"/>
  <c r="B31" i="11"/>
  <c r="B29" i="11"/>
  <c r="B23" i="11"/>
  <c r="B25" i="11"/>
  <c r="B24" i="11"/>
  <c r="B17" i="11"/>
  <c r="B18" i="11"/>
  <c r="B19" i="11"/>
  <c r="B11" i="11"/>
  <c r="B12" i="11"/>
  <c r="B13" i="11"/>
  <c r="F1" i="11"/>
  <c r="B7" i="11"/>
  <c r="B6" i="11"/>
  <c r="B5" i="11"/>
  <c r="J86" i="10"/>
  <c r="J82" i="10"/>
  <c r="J78" i="10"/>
  <c r="G77" i="10"/>
  <c r="E77" i="10"/>
  <c r="C77" i="10"/>
  <c r="J71" i="10"/>
  <c r="J67" i="10"/>
  <c r="J63" i="10"/>
  <c r="G62" i="10"/>
  <c r="E62" i="10"/>
  <c r="C62" i="10"/>
  <c r="J56" i="10"/>
  <c r="J52" i="10"/>
  <c r="J48" i="10"/>
  <c r="G47" i="10"/>
  <c r="E47" i="10"/>
  <c r="C47" i="10"/>
  <c r="J41" i="10"/>
  <c r="J37" i="10"/>
  <c r="J33" i="10"/>
  <c r="G32" i="10"/>
  <c r="E32" i="10"/>
  <c r="C32" i="10"/>
  <c r="J22" i="10"/>
  <c r="J18" i="10"/>
  <c r="G17" i="10"/>
  <c r="E17" i="10"/>
  <c r="C17" i="10"/>
  <c r="J11" i="10"/>
  <c r="J7" i="10"/>
  <c r="J3" i="10"/>
  <c r="G2" i="10"/>
  <c r="E2" i="10"/>
  <c r="C2" i="10"/>
  <c r="M47" i="1"/>
  <c r="M48" i="1"/>
  <c r="Q62" i="1"/>
  <c r="M50" i="1"/>
  <c r="M51" i="1"/>
  <c r="M53" i="1"/>
  <c r="M54" i="1"/>
  <c r="M56" i="1"/>
  <c r="U56" i="1" s="1"/>
  <c r="H26" i="3" s="1"/>
  <c r="M57" i="1"/>
  <c r="M59" i="1"/>
  <c r="M60" i="1"/>
  <c r="M65" i="1"/>
  <c r="M30" i="3" s="1"/>
  <c r="K47" i="1"/>
  <c r="K48" i="1"/>
  <c r="Q59" i="1"/>
  <c r="K50" i="1"/>
  <c r="K51" i="1"/>
  <c r="K53" i="1"/>
  <c r="K54" i="1"/>
  <c r="U53" i="1" s="1"/>
  <c r="H28" i="3" s="1"/>
  <c r="K56" i="1"/>
  <c r="K57" i="1"/>
  <c r="I47" i="1"/>
  <c r="I48" i="1"/>
  <c r="R47" i="1" s="1"/>
  <c r="I50" i="1"/>
  <c r="I51" i="1"/>
  <c r="I53" i="1"/>
  <c r="I54" i="1"/>
  <c r="G47" i="1"/>
  <c r="G48" i="1"/>
  <c r="G50" i="1"/>
  <c r="G51" i="1"/>
  <c r="T50" i="1" s="1"/>
  <c r="G25" i="3" s="1"/>
  <c r="E47" i="1"/>
  <c r="E48" i="1"/>
  <c r="N47" i="1"/>
  <c r="N48" i="1"/>
  <c r="N50" i="1"/>
  <c r="N51" i="1"/>
  <c r="N53" i="1"/>
  <c r="N54" i="1"/>
  <c r="N56" i="1"/>
  <c r="N57" i="1"/>
  <c r="N59" i="1"/>
  <c r="N60" i="1"/>
  <c r="L47" i="1"/>
  <c r="L48" i="1"/>
  <c r="L50" i="1"/>
  <c r="L51" i="1"/>
  <c r="L53" i="1"/>
  <c r="L56" i="1"/>
  <c r="L57" i="1"/>
  <c r="J47" i="1"/>
  <c r="J48" i="1"/>
  <c r="J50" i="1"/>
  <c r="J51" i="1"/>
  <c r="J53" i="1"/>
  <c r="T53" i="1" s="1"/>
  <c r="G28" i="3" s="1"/>
  <c r="J54" i="1"/>
  <c r="H47" i="1"/>
  <c r="H48" i="1"/>
  <c r="H50" i="1"/>
  <c r="H51" i="1"/>
  <c r="F47" i="1"/>
  <c r="F48" i="1"/>
  <c r="M25" i="1"/>
  <c r="M26" i="1"/>
  <c r="Q40" i="1"/>
  <c r="M28" i="1"/>
  <c r="M29" i="1"/>
  <c r="M34" i="1"/>
  <c r="M35" i="1"/>
  <c r="T34" i="1" s="1"/>
  <c r="G18" i="3" s="1"/>
  <c r="M37" i="1"/>
  <c r="M38" i="1"/>
  <c r="K25" i="1"/>
  <c r="U25" i="1" s="1"/>
  <c r="K26" i="1"/>
  <c r="K28" i="1"/>
  <c r="K29" i="1"/>
  <c r="K34" i="1"/>
  <c r="K35" i="1"/>
  <c r="I25" i="1"/>
  <c r="I26" i="1"/>
  <c r="I28" i="1"/>
  <c r="Q28" i="1" s="1"/>
  <c r="I29" i="1"/>
  <c r="G25" i="1"/>
  <c r="G26" i="1"/>
  <c r="G28" i="1"/>
  <c r="G29" i="1"/>
  <c r="E25" i="1"/>
  <c r="E26" i="1"/>
  <c r="Q25" i="1" s="1"/>
  <c r="N25" i="1"/>
  <c r="N26" i="1"/>
  <c r="N28" i="1"/>
  <c r="N29" i="1"/>
  <c r="N34" i="1"/>
  <c r="N35" i="1"/>
  <c r="N37" i="1"/>
  <c r="T37" i="1" s="1"/>
  <c r="N38" i="1"/>
  <c r="L25" i="1"/>
  <c r="L26" i="1"/>
  <c r="L28" i="1"/>
  <c r="L29" i="1"/>
  <c r="R28" i="1" s="1"/>
  <c r="L34" i="1"/>
  <c r="L35" i="1"/>
  <c r="J25" i="1"/>
  <c r="J26" i="1"/>
  <c r="J28" i="1"/>
  <c r="J29" i="1"/>
  <c r="H25" i="1"/>
  <c r="H26" i="1"/>
  <c r="H28" i="1"/>
  <c r="H29" i="1"/>
  <c r="F25" i="1"/>
  <c r="F26" i="1"/>
  <c r="M3" i="1"/>
  <c r="M4" i="1"/>
  <c r="U3" i="1" s="1"/>
  <c r="Q18" i="1"/>
  <c r="S18" i="1" s="1"/>
  <c r="F10" i="3" s="1"/>
  <c r="M6" i="1"/>
  <c r="M7" i="1"/>
  <c r="M9" i="1"/>
  <c r="U9" i="1" s="1"/>
  <c r="H5" i="3" s="1"/>
  <c r="M10" i="1"/>
  <c r="M12" i="1"/>
  <c r="M13" i="1"/>
  <c r="K3" i="1"/>
  <c r="K4" i="1"/>
  <c r="K6" i="1"/>
  <c r="K7" i="1"/>
  <c r="K9" i="1"/>
  <c r="K10" i="1"/>
  <c r="K12" i="1"/>
  <c r="U12" i="1" s="1"/>
  <c r="H9" i="3" s="1"/>
  <c r="K13" i="1"/>
  <c r="I3" i="1"/>
  <c r="I4" i="1"/>
  <c r="I6" i="1"/>
  <c r="I7" i="1"/>
  <c r="T6" i="1" s="1"/>
  <c r="G7" i="3" s="1"/>
  <c r="I9" i="1"/>
  <c r="I10" i="1"/>
  <c r="G3" i="1"/>
  <c r="G4" i="1"/>
  <c r="G6" i="1"/>
  <c r="G7" i="1"/>
  <c r="E3" i="1"/>
  <c r="Q3" i="1" s="1"/>
  <c r="E4" i="1"/>
  <c r="N3" i="1"/>
  <c r="N4" i="1"/>
  <c r="N6" i="1"/>
  <c r="N7" i="1"/>
  <c r="N9" i="1"/>
  <c r="R9" i="1" s="1"/>
  <c r="N10" i="1"/>
  <c r="N12" i="1"/>
  <c r="N13" i="1"/>
  <c r="N21" i="1"/>
  <c r="L10" i="3" s="1"/>
  <c r="L3" i="1"/>
  <c r="L4" i="1"/>
  <c r="L6" i="1"/>
  <c r="L7" i="1"/>
  <c r="L9" i="1"/>
  <c r="L10" i="1"/>
  <c r="L12" i="1"/>
  <c r="R12" i="1" s="1"/>
  <c r="L13" i="1"/>
  <c r="J3" i="1"/>
  <c r="J4" i="1"/>
  <c r="J6" i="1"/>
  <c r="J7" i="1"/>
  <c r="J9" i="1"/>
  <c r="J10" i="1"/>
  <c r="H3" i="1"/>
  <c r="H4" i="1"/>
  <c r="H6" i="1"/>
  <c r="H7" i="1"/>
  <c r="F3" i="1"/>
  <c r="F4" i="1"/>
  <c r="R62" i="1"/>
  <c r="T62" i="1"/>
  <c r="R50" i="1"/>
  <c r="U62" i="1"/>
  <c r="H30" i="3"/>
  <c r="U59" i="1"/>
  <c r="H29" i="3" s="1"/>
  <c r="G30" i="3"/>
  <c r="D30" i="3"/>
  <c r="R40" i="1"/>
  <c r="T40" i="1"/>
  <c r="S40" i="1"/>
  <c r="F20" i="3" s="1"/>
  <c r="U40" i="1"/>
  <c r="H20" i="3"/>
  <c r="G20" i="3"/>
  <c r="E20" i="3"/>
  <c r="R37" i="1"/>
  <c r="E19" i="3" s="1"/>
  <c r="G19" i="3"/>
  <c r="R34" i="1"/>
  <c r="T25" i="1"/>
  <c r="G16" i="3" s="1"/>
  <c r="B30" i="3"/>
  <c r="B29" i="3"/>
  <c r="B26" i="3"/>
  <c r="B28" i="3"/>
  <c r="B25" i="3"/>
  <c r="B27" i="3"/>
  <c r="B20" i="3"/>
  <c r="B19" i="3"/>
  <c r="B18" i="3"/>
  <c r="B15" i="3"/>
  <c r="B17" i="3"/>
  <c r="B16" i="3"/>
  <c r="R18" i="1"/>
  <c r="T18" i="1"/>
  <c r="G10" i="3" s="1"/>
  <c r="U18" i="1"/>
  <c r="T12" i="1"/>
  <c r="G9" i="3" s="1"/>
  <c r="R3" i="1"/>
  <c r="P18" i="1"/>
  <c r="B10" i="3"/>
  <c r="M23" i="1"/>
  <c r="M45" i="1"/>
  <c r="H10" i="3"/>
  <c r="E10" i="3"/>
  <c r="P62" i="1"/>
  <c r="P47" i="1"/>
  <c r="P50" i="1"/>
  <c r="P53" i="1"/>
  <c r="P56" i="1"/>
  <c r="P59" i="1"/>
  <c r="C23" i="1"/>
  <c r="C45" i="1"/>
  <c r="E23" i="1"/>
  <c r="E45" i="1"/>
  <c r="G23" i="1"/>
  <c r="G45" i="1"/>
  <c r="I23" i="1"/>
  <c r="I45" i="1"/>
  <c r="K23" i="1"/>
  <c r="K45" i="1"/>
  <c r="M1" i="1"/>
  <c r="B8" i="3"/>
  <c r="B9" i="3"/>
  <c r="B5" i="3"/>
  <c r="B7" i="3"/>
  <c r="B6" i="3"/>
  <c r="P6" i="1"/>
  <c r="P3" i="1"/>
  <c r="P40" i="1"/>
  <c r="P12" i="1"/>
  <c r="P9" i="1"/>
  <c r="P37" i="1"/>
  <c r="P34" i="1"/>
  <c r="P31" i="1"/>
  <c r="P28" i="1"/>
  <c r="P25" i="1"/>
  <c r="K1" i="1"/>
  <c r="I1" i="1"/>
  <c r="G1" i="1"/>
  <c r="E1" i="1"/>
  <c r="C1" i="1"/>
  <c r="R21" i="1" l="1"/>
  <c r="E43" i="1"/>
  <c r="M17" i="3" s="1"/>
  <c r="F43" i="1"/>
  <c r="L17" i="3" s="1"/>
  <c r="D17" i="3"/>
  <c r="S28" i="1"/>
  <c r="F17" i="3" s="1"/>
  <c r="C21" i="1"/>
  <c r="M6" i="3" s="1"/>
  <c r="D21" i="1"/>
  <c r="L6" i="3" s="1"/>
  <c r="D6" i="3"/>
  <c r="S3" i="1"/>
  <c r="E17" i="3"/>
  <c r="D16" i="3"/>
  <c r="D43" i="1"/>
  <c r="L16" i="3" s="1"/>
  <c r="C43" i="1"/>
  <c r="M16" i="3" s="1"/>
  <c r="E27" i="3"/>
  <c r="E18" i="11"/>
  <c r="E5" i="3"/>
  <c r="H6" i="3"/>
  <c r="E9" i="3"/>
  <c r="H16" i="3"/>
  <c r="E24" i="11"/>
  <c r="L60" i="10"/>
  <c r="G5" i="11"/>
  <c r="M7" i="10"/>
  <c r="F6" i="11" s="1"/>
  <c r="D6" i="11"/>
  <c r="F15" i="10"/>
  <c r="L6" i="11" s="1"/>
  <c r="E15" i="10"/>
  <c r="M6" i="11" s="1"/>
  <c r="E25" i="3"/>
  <c r="M43" i="1"/>
  <c r="M20" i="3" s="1"/>
  <c r="N43" i="1"/>
  <c r="L20" i="3" s="1"/>
  <c r="U50" i="1"/>
  <c r="H25" i="3" s="1"/>
  <c r="R25" i="1"/>
  <c r="U34" i="1"/>
  <c r="H18" i="3" s="1"/>
  <c r="U47" i="1"/>
  <c r="T28" i="1"/>
  <c r="Q53" i="1"/>
  <c r="R53" i="1"/>
  <c r="F30" i="11"/>
  <c r="P71" i="10"/>
  <c r="I30" i="11" s="1"/>
  <c r="M52" i="10"/>
  <c r="F25" i="11" s="1"/>
  <c r="D25" i="11"/>
  <c r="E60" i="10"/>
  <c r="M25" i="11" s="1"/>
  <c r="F60" i="10"/>
  <c r="L25" i="11" s="1"/>
  <c r="O48" i="10"/>
  <c r="G60" i="10"/>
  <c r="M23" i="11" s="1"/>
  <c r="E6" i="3"/>
  <c r="D20" i="3"/>
  <c r="S62" i="1"/>
  <c r="F30" i="3" s="1"/>
  <c r="E30" i="3"/>
  <c r="V62" i="1"/>
  <c r="I30" i="3" s="1"/>
  <c r="T9" i="1"/>
  <c r="G5" i="3" s="1"/>
  <c r="Q6" i="1"/>
  <c r="R6" i="1"/>
  <c r="Q34" i="1"/>
  <c r="T47" i="1"/>
  <c r="T59" i="1"/>
  <c r="G29" i="3" s="1"/>
  <c r="N65" i="1"/>
  <c r="L30" i="3" s="1"/>
  <c r="O52" i="10"/>
  <c r="H25" i="11" s="1"/>
  <c r="K37" i="10"/>
  <c r="O37" i="10"/>
  <c r="H18" i="11" s="1"/>
  <c r="O33" i="10"/>
  <c r="G75" i="10"/>
  <c r="M30" i="11" s="1"/>
  <c r="H75" i="10"/>
  <c r="L30" i="11" s="1"/>
  <c r="N63" i="10"/>
  <c r="O63" i="10"/>
  <c r="K78" i="10"/>
  <c r="T31" i="1"/>
  <c r="G15" i="3" s="1"/>
  <c r="K65" i="1"/>
  <c r="M29" i="3" s="1"/>
  <c r="L65" i="1"/>
  <c r="L29" i="3" s="1"/>
  <c r="S59" i="1"/>
  <c r="F29" i="3" s="1"/>
  <c r="L7" i="10"/>
  <c r="N7" i="10"/>
  <c r="G6" i="11" s="1"/>
  <c r="G15" i="10"/>
  <c r="M7" i="11" s="1"/>
  <c r="M11" i="10"/>
  <c r="D7" i="11"/>
  <c r="H45" i="10"/>
  <c r="L17" i="11" s="1"/>
  <c r="L67" i="10"/>
  <c r="N67" i="10"/>
  <c r="G31" i="11" s="1"/>
  <c r="K82" i="10"/>
  <c r="L82" i="10"/>
  <c r="O82" i="10"/>
  <c r="H36" i="11" s="1"/>
  <c r="N82" i="10"/>
  <c r="G36" i="11" s="1"/>
  <c r="T3" i="1"/>
  <c r="V18" i="1"/>
  <c r="I10" i="3" s="1"/>
  <c r="Q12" i="1"/>
  <c r="U6" i="1"/>
  <c r="H7" i="3" s="1"/>
  <c r="M21" i="1"/>
  <c r="M10" i="3" s="1"/>
  <c r="Q47" i="1"/>
  <c r="M41" i="10"/>
  <c r="F17" i="11" s="1"/>
  <c r="E17" i="11"/>
  <c r="P86" i="10"/>
  <c r="I35" i="11" s="1"/>
  <c r="E35" i="11"/>
  <c r="G13" i="11"/>
  <c r="N52" i="10"/>
  <c r="G25" i="11" s="1"/>
  <c r="H60" i="10"/>
  <c r="L23" i="11" s="1"/>
  <c r="F75" i="10"/>
  <c r="L31" i="11" s="1"/>
  <c r="E75" i="10"/>
  <c r="M31" i="11" s="1"/>
  <c r="L78" i="10"/>
  <c r="N78" i="10"/>
  <c r="H90" i="10"/>
  <c r="L35" i="11" s="1"/>
  <c r="M86" i="10"/>
  <c r="F35" i="11" s="1"/>
  <c r="D35" i="11"/>
  <c r="O78" i="10"/>
  <c r="Q15" i="1"/>
  <c r="U15" i="1"/>
  <c r="H8" i="3" s="1"/>
  <c r="R15" i="1"/>
  <c r="T15" i="1"/>
  <c r="G8" i="3" s="1"/>
  <c r="G30" i="10"/>
  <c r="M11" i="11" s="1"/>
  <c r="D11" i="11"/>
  <c r="M26" i="10"/>
  <c r="F11" i="11" s="1"/>
  <c r="H30" i="10"/>
  <c r="L11" i="11" s="1"/>
  <c r="D10" i="3"/>
  <c r="E18" i="3"/>
  <c r="V40" i="1"/>
  <c r="I20" i="3" s="1"/>
  <c r="D29" i="3"/>
  <c r="R59" i="1"/>
  <c r="Q9" i="1"/>
  <c r="U37" i="1"/>
  <c r="H19" i="3" s="1"/>
  <c r="Q37" i="1"/>
  <c r="U28" i="1"/>
  <c r="H17" i="3" s="1"/>
  <c r="T56" i="1"/>
  <c r="G26" i="3" s="1"/>
  <c r="Q56" i="1"/>
  <c r="R56" i="1"/>
  <c r="L52" i="10"/>
  <c r="D31" i="11"/>
  <c r="E29" i="11"/>
  <c r="O3" i="10"/>
  <c r="K22" i="10"/>
  <c r="O22" i="10"/>
  <c r="H12" i="11" s="1"/>
  <c r="O18" i="10"/>
  <c r="K48" i="10"/>
  <c r="U31" i="1"/>
  <c r="H15" i="3" s="1"/>
  <c r="R31" i="1"/>
  <c r="Q31" i="1"/>
  <c r="Q50" i="1"/>
  <c r="K3" i="10"/>
  <c r="L3" i="10"/>
  <c r="L22" i="10"/>
  <c r="N22" i="10"/>
  <c r="G12" i="11" s="1"/>
  <c r="N33" i="10"/>
  <c r="N37" i="10"/>
  <c r="G18" i="11" s="1"/>
  <c r="G45" i="10"/>
  <c r="M17" i="11" s="1"/>
  <c r="O67" i="10"/>
  <c r="H31" i="11" s="1"/>
  <c r="K63" i="10"/>
  <c r="P56" i="10"/>
  <c r="I23" i="11" s="1"/>
  <c r="K18" i="10"/>
  <c r="L18" i="10"/>
  <c r="K33" i="10"/>
  <c r="L33" i="10"/>
  <c r="N48" i="10"/>
  <c r="E23" i="11"/>
  <c r="G24" i="11" l="1"/>
  <c r="N60" i="10"/>
  <c r="E12" i="11"/>
  <c r="O30" i="10"/>
  <c r="H13" i="11"/>
  <c r="L43" i="1"/>
  <c r="L19" i="3" s="1"/>
  <c r="S37" i="1"/>
  <c r="D19" i="3"/>
  <c r="K43" i="1"/>
  <c r="M19" i="3" s="1"/>
  <c r="O90" i="10"/>
  <c r="H37" i="11"/>
  <c r="J21" i="1"/>
  <c r="L9" i="3" s="1"/>
  <c r="S12" i="1"/>
  <c r="D9" i="3"/>
  <c r="I21" i="1"/>
  <c r="M9" i="3" s="1"/>
  <c r="P11" i="10"/>
  <c r="I7" i="11" s="1"/>
  <c r="F7" i="11"/>
  <c r="G27" i="3"/>
  <c r="T65" i="1"/>
  <c r="R43" i="1"/>
  <c r="E16" i="3"/>
  <c r="L15" i="10"/>
  <c r="E5" i="11"/>
  <c r="C90" i="10"/>
  <c r="M37" i="11" s="1"/>
  <c r="K90" i="10"/>
  <c r="D37" i="11"/>
  <c r="M78" i="10"/>
  <c r="D90" i="10"/>
  <c r="L37" i="11" s="1"/>
  <c r="G19" i="11"/>
  <c r="N45" i="10"/>
  <c r="D12" i="11"/>
  <c r="F30" i="10"/>
  <c r="L12" i="11" s="1"/>
  <c r="M22" i="10"/>
  <c r="F12" i="11" s="1"/>
  <c r="E30" i="10"/>
  <c r="M12" i="11" s="1"/>
  <c r="G21" i="1"/>
  <c r="M5" i="3" s="1"/>
  <c r="D5" i="3"/>
  <c r="H21" i="1"/>
  <c r="L5" i="3" s="1"/>
  <c r="S9" i="1"/>
  <c r="N30" i="10"/>
  <c r="T21" i="1"/>
  <c r="G6" i="3"/>
  <c r="E36" i="11"/>
  <c r="H29" i="11"/>
  <c r="O75" i="10"/>
  <c r="O45" i="10"/>
  <c r="H19" i="11"/>
  <c r="E7" i="3"/>
  <c r="P26" i="10"/>
  <c r="I11" i="11" s="1"/>
  <c r="H27" i="3"/>
  <c r="U65" i="1"/>
  <c r="N15" i="10"/>
  <c r="D30" i="10"/>
  <c r="L13" i="11" s="1"/>
  <c r="K30" i="10"/>
  <c r="C30" i="10"/>
  <c r="M13" i="11" s="1"/>
  <c r="M18" i="10"/>
  <c r="D13" i="11"/>
  <c r="S31" i="1"/>
  <c r="F15" i="3" s="1"/>
  <c r="H43" i="1"/>
  <c r="L15" i="3" s="1"/>
  <c r="G43" i="1"/>
  <c r="M15" i="3" s="1"/>
  <c r="D15" i="3"/>
  <c r="V56" i="1"/>
  <c r="I26" i="3" s="1"/>
  <c r="E26" i="3"/>
  <c r="N90" i="10"/>
  <c r="G37" i="11"/>
  <c r="M37" i="10"/>
  <c r="D18" i="11"/>
  <c r="F45" i="10"/>
  <c r="L18" i="11" s="1"/>
  <c r="E45" i="10"/>
  <c r="M18" i="11" s="1"/>
  <c r="O60" i="10"/>
  <c r="H24" i="11"/>
  <c r="G65" i="1"/>
  <c r="M28" i="3" s="1"/>
  <c r="D28" i="3"/>
  <c r="H65" i="1"/>
  <c r="L28" i="3" s="1"/>
  <c r="S53" i="1"/>
  <c r="F28" i="3" s="1"/>
  <c r="S25" i="1"/>
  <c r="F6" i="3"/>
  <c r="L45" i="10"/>
  <c r="E19" i="11"/>
  <c r="V31" i="1"/>
  <c r="I15" i="3" s="1"/>
  <c r="E15" i="3"/>
  <c r="I65" i="1"/>
  <c r="M26" i="3" s="1"/>
  <c r="J65" i="1"/>
  <c r="L26" i="3" s="1"/>
  <c r="D26" i="3"/>
  <c r="S56" i="1"/>
  <c r="F26" i="3" s="1"/>
  <c r="E8" i="3"/>
  <c r="P78" i="10"/>
  <c r="E37" i="11"/>
  <c r="L90" i="10"/>
  <c r="C65" i="1"/>
  <c r="M27" i="3" s="1"/>
  <c r="S47" i="1"/>
  <c r="D27" i="3"/>
  <c r="D65" i="1"/>
  <c r="L27" i="3" s="1"/>
  <c r="Q65" i="1"/>
  <c r="E31" i="11"/>
  <c r="M67" i="10"/>
  <c r="F31" i="11" s="1"/>
  <c r="L75" i="10"/>
  <c r="S34" i="1"/>
  <c r="D18" i="3"/>
  <c r="I43" i="1"/>
  <c r="M18" i="3" s="1"/>
  <c r="J43" i="1"/>
  <c r="L18" i="3" s="1"/>
  <c r="G17" i="3"/>
  <c r="T43" i="1"/>
  <c r="R65" i="1"/>
  <c r="Q43" i="1"/>
  <c r="V28" i="1"/>
  <c r="I17" i="3" s="1"/>
  <c r="D45" i="10"/>
  <c r="L19" i="11" s="1"/>
  <c r="K45" i="10"/>
  <c r="C45" i="10"/>
  <c r="M19" i="11" s="1"/>
  <c r="M33" i="10"/>
  <c r="D19" i="11"/>
  <c r="M63" i="10"/>
  <c r="D29" i="11"/>
  <c r="K75" i="10"/>
  <c r="C75" i="10"/>
  <c r="M29" i="11" s="1"/>
  <c r="D75" i="10"/>
  <c r="L29" i="11" s="1"/>
  <c r="D15" i="10"/>
  <c r="L5" i="11" s="1"/>
  <c r="K15" i="10"/>
  <c r="C15" i="10"/>
  <c r="M5" i="11" s="1"/>
  <c r="M3" i="10"/>
  <c r="P3" i="10" s="1"/>
  <c r="D5" i="11"/>
  <c r="E13" i="11"/>
  <c r="L30" i="10"/>
  <c r="S50" i="1"/>
  <c r="F65" i="1"/>
  <c r="L25" i="3" s="1"/>
  <c r="D25" i="3"/>
  <c r="E65" i="1"/>
  <c r="M25" i="3" s="1"/>
  <c r="C60" i="10"/>
  <c r="M24" i="11" s="1"/>
  <c r="K60" i="10"/>
  <c r="M48" i="10"/>
  <c r="D24" i="11"/>
  <c r="D60" i="10"/>
  <c r="L24" i="11" s="1"/>
  <c r="H5" i="11"/>
  <c r="O15" i="10"/>
  <c r="P52" i="10"/>
  <c r="I25" i="11" s="1"/>
  <c r="E25" i="11"/>
  <c r="E29" i="3"/>
  <c r="V59" i="1"/>
  <c r="I29" i="3" s="1"/>
  <c r="S15" i="1"/>
  <c r="F8" i="3" s="1"/>
  <c r="K21" i="1"/>
  <c r="M8" i="3" s="1"/>
  <c r="L21" i="1"/>
  <c r="L8" i="3" s="1"/>
  <c r="D8" i="3"/>
  <c r="P41" i="10"/>
  <c r="I17" i="11" s="1"/>
  <c r="V3" i="1"/>
  <c r="E90" i="10"/>
  <c r="M36" i="11" s="1"/>
  <c r="F90" i="10"/>
  <c r="L36" i="11" s="1"/>
  <c r="M82" i="10"/>
  <c r="F36" i="11" s="1"/>
  <c r="D36" i="11"/>
  <c r="P7" i="10"/>
  <c r="I6" i="11" s="1"/>
  <c r="E6" i="11"/>
  <c r="N75" i="10"/>
  <c r="G29" i="11"/>
  <c r="D7" i="3"/>
  <c r="E21" i="1"/>
  <c r="M7" i="3" s="1"/>
  <c r="F21" i="1"/>
  <c r="L7" i="3" s="1"/>
  <c r="S6" i="1"/>
  <c r="F7" i="3" s="1"/>
  <c r="V53" i="1"/>
  <c r="I28" i="3" s="1"/>
  <c r="E28" i="3"/>
  <c r="U43" i="1"/>
  <c r="U21" i="1"/>
  <c r="Q21" i="1"/>
  <c r="I5" i="11" l="1"/>
  <c r="P15" i="10"/>
  <c r="S43" i="1"/>
  <c r="F16" i="3"/>
  <c r="V37" i="1"/>
  <c r="I19" i="3" s="1"/>
  <c r="F19" i="3"/>
  <c r="F24" i="11"/>
  <c r="M60" i="10"/>
  <c r="P48" i="10"/>
  <c r="V6" i="1"/>
  <c r="I7" i="3" s="1"/>
  <c r="P22" i="10"/>
  <c r="I12" i="11" s="1"/>
  <c r="F5" i="11"/>
  <c r="M15" i="10"/>
  <c r="F29" i="11"/>
  <c r="M75" i="10"/>
  <c r="P63" i="10"/>
  <c r="V15" i="1"/>
  <c r="I8" i="3" s="1"/>
  <c r="F13" i="11"/>
  <c r="M30" i="10"/>
  <c r="P18" i="10"/>
  <c r="F19" i="11"/>
  <c r="M45" i="10"/>
  <c r="F18" i="3"/>
  <c r="V34" i="1"/>
  <c r="I18" i="3" s="1"/>
  <c r="P67" i="10"/>
  <c r="I31" i="11" s="1"/>
  <c r="S65" i="1"/>
  <c r="F27" i="3"/>
  <c r="V47" i="1"/>
  <c r="I37" i="11"/>
  <c r="F18" i="11"/>
  <c r="P37" i="10"/>
  <c r="I18" i="11" s="1"/>
  <c r="F37" i="11"/>
  <c r="M90" i="10"/>
  <c r="F9" i="3"/>
  <c r="V12" i="1"/>
  <c r="I9" i="3" s="1"/>
  <c r="I6" i="3"/>
  <c r="F25" i="3"/>
  <c r="V50" i="1"/>
  <c r="I25" i="3" s="1"/>
  <c r="P33" i="10"/>
  <c r="S21" i="1"/>
  <c r="P82" i="10"/>
  <c r="I36" i="11" s="1"/>
  <c r="F5" i="3"/>
  <c r="V9" i="1"/>
  <c r="I5" i="3" s="1"/>
  <c r="V25" i="1"/>
  <c r="I27" i="3" l="1"/>
  <c r="V65" i="1"/>
  <c r="P75" i="10"/>
  <c r="I29" i="11"/>
  <c r="I16" i="3"/>
  <c r="V43" i="1"/>
  <c r="V21" i="1"/>
  <c r="P90" i="10"/>
  <c r="I13" i="11"/>
  <c r="P30" i="10"/>
  <c r="I19" i="11"/>
  <c r="P45" i="10"/>
  <c r="I24" i="11"/>
  <c r="P60" i="10"/>
</calcChain>
</file>

<file path=xl/comments1.xml><?xml version="1.0" encoding="utf-8"?>
<comments xmlns="http://schemas.openxmlformats.org/spreadsheetml/2006/main">
  <authors>
    <author>Albert</author>
  </authors>
  <commentList>
    <comment ref="B13" authorId="0">
      <text>
        <r>
          <rPr>
            <b/>
            <sz val="8"/>
            <color indexed="81"/>
            <rFont val="Tahoma"/>
            <family val="2"/>
          </rPr>
          <t>Albert:</t>
        </r>
        <r>
          <rPr>
            <sz val="8"/>
            <color indexed="81"/>
            <rFont val="Tahoma"/>
            <family val="2"/>
          </rPr>
          <t xml:space="preserve">
Resigned</t>
        </r>
      </text>
    </comment>
    <comment ref="B30" authorId="0">
      <text>
        <r>
          <rPr>
            <b/>
            <sz val="8"/>
            <color indexed="81"/>
            <rFont val="Tahoma"/>
            <family val="2"/>
          </rPr>
          <t>Albert:</t>
        </r>
        <r>
          <rPr>
            <sz val="8"/>
            <color indexed="81"/>
            <rFont val="Tahoma"/>
            <family val="2"/>
          </rPr>
          <t xml:space="preserve">
Lilian resigned.</t>
        </r>
      </text>
    </comment>
  </commentList>
</comments>
</file>

<file path=xl/sharedStrings.xml><?xml version="1.0" encoding="utf-8"?>
<sst xmlns="http://schemas.openxmlformats.org/spreadsheetml/2006/main" count="998" uniqueCount="289">
  <si>
    <t>Name</t>
  </si>
  <si>
    <t>P</t>
  </si>
  <si>
    <t>W</t>
  </si>
  <si>
    <t>D</t>
  </si>
  <si>
    <t>L</t>
  </si>
  <si>
    <t>S</t>
  </si>
  <si>
    <t>Pts</t>
  </si>
  <si>
    <t>Mario Saliba</t>
  </si>
  <si>
    <t>Jojo Delia</t>
  </si>
  <si>
    <t>David Delicata</t>
  </si>
  <si>
    <t>Sammy Mangion</t>
  </si>
  <si>
    <t>Frans Farrugia</t>
  </si>
  <si>
    <t>Carmen Stafrace</t>
  </si>
  <si>
    <t>Kevin Abela</t>
  </si>
  <si>
    <t>Paul Mifsud</t>
  </si>
  <si>
    <t>Joe Mizzi</t>
  </si>
  <si>
    <t>Mario Seychell</t>
  </si>
  <si>
    <t>Theresa Camilleri</t>
  </si>
  <si>
    <t>Carmen Borg</t>
  </si>
  <si>
    <t>Albert Zammit</t>
  </si>
  <si>
    <t>Maryanne Darmanin</t>
  </si>
  <si>
    <t>Christine Strawbridge</t>
  </si>
  <si>
    <t>Laura Borg</t>
  </si>
  <si>
    <t>Anna Borg</t>
  </si>
  <si>
    <t>Alfred Xuereb</t>
  </si>
  <si>
    <t>Dominic Borg</t>
  </si>
  <si>
    <t>Maryrose Caruana</t>
  </si>
  <si>
    <t>Carmen Bonello</t>
  </si>
  <si>
    <t>Paul Azzopardi</t>
  </si>
  <si>
    <t>Paul Frendo</t>
  </si>
  <si>
    <t>Lilian Spiteri</t>
  </si>
  <si>
    <t>Moses Azzopardi</t>
  </si>
  <si>
    <t>Pauline Cilia</t>
  </si>
  <si>
    <t>Salvu Zammit</t>
  </si>
  <si>
    <t>David Zammit</t>
  </si>
  <si>
    <t>Alfred Attard</t>
  </si>
  <si>
    <t>Josephine Mayo</t>
  </si>
  <si>
    <t>Victor Cavallo</t>
  </si>
  <si>
    <t>Charles Galea</t>
  </si>
  <si>
    <t>Maria Spiteri</t>
  </si>
  <si>
    <t>Marlene Calleja</t>
  </si>
  <si>
    <t>Naomi Gambin</t>
  </si>
  <si>
    <t>Geoff Brousson</t>
  </si>
  <si>
    <t>Mario Aquilina</t>
  </si>
  <si>
    <t>Update No.</t>
  </si>
  <si>
    <t>Rating</t>
  </si>
  <si>
    <t>Division I</t>
  </si>
  <si>
    <t>Division IIIA</t>
  </si>
  <si>
    <t>Division IIIB</t>
  </si>
  <si>
    <t>Division II</t>
  </si>
  <si>
    <t>Rank</t>
  </si>
  <si>
    <t>Joe F Micallef</t>
  </si>
  <si>
    <t>Nicky V Laurenti</t>
  </si>
  <si>
    <t>Mary D Demajo</t>
  </si>
  <si>
    <t>Phone</t>
  </si>
  <si>
    <t>Maria Scicluna</t>
  </si>
  <si>
    <t>Yvonne Delia</t>
  </si>
  <si>
    <t>Annmarie Holland</t>
  </si>
  <si>
    <t>Rita Vassallo</t>
  </si>
  <si>
    <t>Marie Testa</t>
  </si>
  <si>
    <t>Vince Abela</t>
  </si>
  <si>
    <t>Marie Louise Mifsud</t>
  </si>
  <si>
    <t>Monday, 31 January, 2005</t>
  </si>
  <si>
    <t>Division I:</t>
  </si>
  <si>
    <t>1 – 7</t>
  </si>
  <si>
    <t>2 – 8</t>
  </si>
  <si>
    <t>3 – 9</t>
  </si>
  <si>
    <t>4 – 10</t>
  </si>
  <si>
    <t>5 – 11</t>
  </si>
  <si>
    <t>6 – 12</t>
  </si>
  <si>
    <t>Division II:</t>
  </si>
  <si>
    <t>Division IIIA:</t>
  </si>
  <si>
    <t>1 – 2</t>
  </si>
  <si>
    <t>3 – 4</t>
  </si>
  <si>
    <t>5 – 6</t>
  </si>
  <si>
    <t>7 – 8</t>
  </si>
  <si>
    <t>9 – 10</t>
  </si>
  <si>
    <t>11 – 12</t>
  </si>
  <si>
    <t>13 – 14</t>
  </si>
  <si>
    <t>League Masters:</t>
  </si>
  <si>
    <t>Frans Farrugia &amp; Paul Frendo</t>
  </si>
  <si>
    <t>Thursday, 3 February, 2005</t>
  </si>
  <si>
    <t>1 – 8</t>
  </si>
  <si>
    <t>2 – 9</t>
  </si>
  <si>
    <t>3 – 10</t>
  </si>
  <si>
    <t>4 – 11</t>
  </si>
  <si>
    <t>6 – 7</t>
  </si>
  <si>
    <t>5 – 12</t>
  </si>
  <si>
    <t>1 – 3</t>
  </si>
  <si>
    <t>2 – 5</t>
  </si>
  <si>
    <t>4 – 7</t>
  </si>
  <si>
    <t>6 – 9</t>
  </si>
  <si>
    <t>8 – 11</t>
  </si>
  <si>
    <t>10 – 13   12 – 14</t>
  </si>
  <si>
    <t>Division IIIB:</t>
  </si>
  <si>
    <t>1 – 10</t>
  </si>
  <si>
    <t>9 – 2</t>
  </si>
  <si>
    <t>8 – 3</t>
  </si>
  <si>
    <t>7 – 4</t>
  </si>
  <si>
    <t>6 – 5</t>
  </si>
  <si>
    <t>Jojo Delia &amp; Mario Seychell</t>
  </si>
  <si>
    <t>Monday, 7 February, 2005</t>
  </si>
  <si>
    <t>1 – 9</t>
  </si>
  <si>
    <t>2 – 10</t>
  </si>
  <si>
    <t>3 – 11</t>
  </si>
  <si>
    <t>4 – 12</t>
  </si>
  <si>
    <t>1 – 5</t>
  </si>
  <si>
    <t>3 – 7</t>
  </si>
  <si>
    <t>6 – 13</t>
  </si>
  <si>
    <t>8 – 14</t>
  </si>
  <si>
    <t>Salvu Zammit &amp; David Zammit</t>
  </si>
  <si>
    <t>Monday, 14 February, 2005</t>
  </si>
  <si>
    <t>2 – 11</t>
  </si>
  <si>
    <t>3 – 12</t>
  </si>
  <si>
    <t>4 – 5</t>
  </si>
  <si>
    <t>6 – 8</t>
  </si>
  <si>
    <t>7 – 9</t>
  </si>
  <si>
    <t>2 – 13</t>
  </si>
  <si>
    <t>4 – 14</t>
  </si>
  <si>
    <t>5 – 9</t>
  </si>
  <si>
    <t>8 – 10</t>
  </si>
  <si>
    <t>Annmarie Holland &amp; Mario Saliba</t>
  </si>
  <si>
    <t>Thursday, 17 February, 2005</t>
  </si>
  <si>
    <t>1 – 11</t>
  </si>
  <si>
    <t>2 – 12</t>
  </si>
  <si>
    <t>5 – 7</t>
  </si>
  <si>
    <t>3 – 14</t>
  </si>
  <si>
    <t>5 – 13</t>
  </si>
  <si>
    <t>7 – 11</t>
  </si>
  <si>
    <t>5 – 10</t>
  </si>
  <si>
    <t>4 – 6</t>
  </si>
  <si>
    <t>Maryrose Caruana &amp; Moses Azzopardi</t>
  </si>
  <si>
    <t>Monday, 21 February, 2005</t>
  </si>
  <si>
    <t>7 – 14</t>
  </si>
  <si>
    <t>9 – 13</t>
  </si>
  <si>
    <t>Theresa Camilleri &amp; Paul Mifsud</t>
  </si>
  <si>
    <t>Thursday, 24 February, 2005</t>
  </si>
  <si>
    <t>1 – 12</t>
  </si>
  <si>
    <t>2 – 3</t>
  </si>
  <si>
    <t>8 – 9</t>
  </si>
  <si>
    <t>1 – 13</t>
  </si>
  <si>
    <t>2 – 4</t>
  </si>
  <si>
    <t>3 – 6</t>
  </si>
  <si>
    <t>5 – 8</t>
  </si>
  <si>
    <t>7 – 10</t>
  </si>
  <si>
    <t>9 – 12</t>
  </si>
  <si>
    <t>11 – 14</t>
  </si>
  <si>
    <t>8 – 1</t>
  </si>
  <si>
    <t>7 – 2</t>
  </si>
  <si>
    <t>6 – 3</t>
  </si>
  <si>
    <t>5 – 4</t>
  </si>
  <si>
    <t>Christine Strawbridge &amp; Kevin Abela</t>
  </si>
  <si>
    <t>Monday, 28 February, 2005</t>
  </si>
  <si>
    <t>2 – 6</t>
  </si>
  <si>
    <t>4 – 8</t>
  </si>
  <si>
    <t>1 – 14</t>
  </si>
  <si>
    <t>10 – 11   12 – 13</t>
  </si>
  <si>
    <t>Carmen Stafrace &amp; Alfred Xuereb</t>
  </si>
  <si>
    <t>Thursday, 3 March, 2005</t>
  </si>
  <si>
    <t>1 – 4</t>
  </si>
  <si>
    <t>2 – 7</t>
  </si>
  <si>
    <t>3 – 5</t>
  </si>
  <si>
    <t>4 – 9</t>
  </si>
  <si>
    <t>6 – 11</t>
  </si>
  <si>
    <t>8 – 13</t>
  </si>
  <si>
    <t>10 – 14</t>
  </si>
  <si>
    <t>9 – 8</t>
  </si>
  <si>
    <t>Joe F Micallef &amp; Joe Mizzi</t>
  </si>
  <si>
    <t>Monday, 7 March, 2005</t>
  </si>
  <si>
    <t>6 – 10</t>
  </si>
  <si>
    <t>7 – 12</t>
  </si>
  <si>
    <t>9 – 11</t>
  </si>
  <si>
    <t>4 – 13</t>
  </si>
  <si>
    <t>6 – 14</t>
  </si>
  <si>
    <t>8 – 12</t>
  </si>
  <si>
    <t>Sammy Mangion &amp; Anna Borg</t>
  </si>
  <si>
    <t>Thursday, 10 March, 2005</t>
  </si>
  <si>
    <t>3 – 8</t>
  </si>
  <si>
    <t>10 – 12</t>
  </si>
  <si>
    <t>Reserved for Postponements</t>
  </si>
  <si>
    <t>6 – 1</t>
  </si>
  <si>
    <t>5 – 2</t>
  </si>
  <si>
    <t>4 – 3</t>
  </si>
  <si>
    <t>David Delicata &amp; Nicky Vella Laurenti</t>
  </si>
  <si>
    <t>Monday, 14 March, 2005</t>
  </si>
  <si>
    <t>2 – 14</t>
  </si>
  <si>
    <t>3 – 13</t>
  </si>
  <si>
    <t xml:space="preserve">5 – 11 </t>
  </si>
  <si>
    <t>Committee Members</t>
  </si>
  <si>
    <t>Thursday, 17 March, 2005</t>
  </si>
  <si>
    <t>1 – 6</t>
  </si>
  <si>
    <t>5 – 14</t>
  </si>
  <si>
    <t>7 – 13</t>
  </si>
  <si>
    <t>Vince Abela &amp; Alfred Xuereb</t>
  </si>
  <si>
    <t>Monday, 21 March, 2005</t>
  </si>
  <si>
    <t>10 – 11</t>
  </si>
  <si>
    <t>9 – 14</t>
  </si>
  <si>
    <t>11 – 13</t>
  </si>
  <si>
    <t>Theresa Camilleri &amp; Jojo Delia</t>
  </si>
  <si>
    <t>Thursday, 24 March, 2005</t>
  </si>
  <si>
    <t>11 – 12   13 – 14</t>
  </si>
  <si>
    <t>9 – 6</t>
  </si>
  <si>
    <t>8 – 7</t>
  </si>
  <si>
    <t>Kevin Abela &amp; Mario Seychell</t>
  </si>
  <si>
    <t>Monday, 28 March, 2005</t>
  </si>
  <si>
    <t>Christine Strawbridge &amp; Joe Mizzi</t>
  </si>
  <si>
    <t>Monday, 4 April, 2005</t>
  </si>
  <si>
    <t>Annemarie Holland &amp; Joe F  Micallef</t>
  </si>
  <si>
    <t>Thursday, 7 April, 2005</t>
  </si>
  <si>
    <t>4 – 1</t>
  </si>
  <si>
    <t>3 – 2</t>
  </si>
  <si>
    <t>Salvu Zammit &amp; Carmen Stafrace</t>
  </si>
  <si>
    <t>Monday, 11 April, 2005</t>
  </si>
  <si>
    <t xml:space="preserve">1 – 9 </t>
  </si>
  <si>
    <t>Thursday, 14 April, 2005</t>
  </si>
  <si>
    <t>Reserved for postponements</t>
  </si>
  <si>
    <t>9 – 4</t>
  </si>
  <si>
    <t>8 – 5</t>
  </si>
  <si>
    <t>7 – 6</t>
  </si>
  <si>
    <t>Monday, 18 April, 2005</t>
  </si>
  <si>
    <t>David Delicata &amp; Paul Frendo</t>
  </si>
  <si>
    <t>Thursday, 21 April, 2005</t>
  </si>
  <si>
    <t>Anna Borg &amp; Frans Farrugia</t>
  </si>
  <si>
    <t>Monday, 25 April, 2005</t>
  </si>
  <si>
    <t>Mario Saliba &amp; Vince Abela</t>
  </si>
  <si>
    <t>Thursday, 28 April, 2005</t>
  </si>
  <si>
    <t>2 – 1</t>
  </si>
  <si>
    <t>David Zammit &amp; Moses Azzopardi</t>
  </si>
  <si>
    <t>Monday, 2 May, 2005</t>
  </si>
  <si>
    <t xml:space="preserve">2 – 14 </t>
  </si>
  <si>
    <t>Nicky Vella Laurenti &amp; Christine Strawbridge</t>
  </si>
  <si>
    <t>Thursday, 5 May, 2005</t>
  </si>
  <si>
    <t>Maryrose Caruana &amp; Sammy Mangion</t>
  </si>
  <si>
    <t>Monday, 9 May, 2005</t>
  </si>
  <si>
    <t>Thursday, 12 May, 2005</t>
  </si>
  <si>
    <t xml:space="preserve">5 – 10 </t>
  </si>
  <si>
    <t>Paul Mifsud &amp; Albert Zammit</t>
  </si>
  <si>
    <t>Trophy</t>
  </si>
  <si>
    <t>No longer taking part</t>
  </si>
  <si>
    <t>Legend:</t>
  </si>
  <si>
    <t>change from original circular</t>
  </si>
  <si>
    <t>10 - 2</t>
  </si>
  <si>
    <t>10-12</t>
  </si>
  <si>
    <t>Division III</t>
  </si>
  <si>
    <t>ONCE-WEEKLY</t>
  </si>
  <si>
    <r>
      <t>Division IIIA:</t>
    </r>
    <r>
      <rPr>
        <sz val="12"/>
        <color indexed="9"/>
        <rFont val="Tahoma"/>
        <family val="2"/>
      </rPr>
      <t xml:space="preserve"> </t>
    </r>
  </si>
  <si>
    <r>
      <t>1</t>
    </r>
    <r>
      <rPr>
        <b/>
        <vertAlign val="superscript"/>
        <sz val="10"/>
        <rFont val="Times New Roman"/>
        <family val="1"/>
      </rPr>
      <t>st</t>
    </r>
    <r>
      <rPr>
        <b/>
        <sz val="10"/>
        <rFont val="Times New Roman"/>
        <family val="1"/>
      </rPr>
      <t>:</t>
    </r>
  </si>
  <si>
    <r>
      <t>2</t>
    </r>
    <r>
      <rPr>
        <b/>
        <vertAlign val="superscript"/>
        <sz val="10"/>
        <rFont val="Times New Roman"/>
        <family val="1"/>
      </rPr>
      <t>nd</t>
    </r>
    <r>
      <rPr>
        <b/>
        <sz val="10"/>
        <rFont val="Times New Roman"/>
        <family val="1"/>
      </rPr>
      <t>:</t>
    </r>
  </si>
  <si>
    <r>
      <t>3</t>
    </r>
    <r>
      <rPr>
        <b/>
        <vertAlign val="superscript"/>
        <sz val="10"/>
        <rFont val="Times New Roman"/>
        <family val="1"/>
      </rPr>
      <t>rd</t>
    </r>
    <r>
      <rPr>
        <b/>
        <sz val="10"/>
        <rFont val="Times New Roman"/>
        <family val="1"/>
      </rPr>
      <t>:</t>
    </r>
  </si>
  <si>
    <t>LM 30.00 + Trophy</t>
  </si>
  <si>
    <t>LM 20.00 + Trophy</t>
  </si>
  <si>
    <t>LM 15.00 + Trophy</t>
  </si>
  <si>
    <t>LM 10.00 + Trophy</t>
  </si>
  <si>
    <t>LM 5.00 + Trophy</t>
  </si>
  <si>
    <t xml:space="preserve"> Highest average No. of Bingos:1st places for each of the 3 Divisions &amp; Once Weekly:  4 trophies</t>
  </si>
  <si>
    <t>Favour</t>
  </si>
  <si>
    <t>Av. Pts</t>
  </si>
  <si>
    <t>Against</t>
  </si>
  <si>
    <t xml:space="preserve"> </t>
  </si>
  <si>
    <t>.</t>
  </si>
  <si>
    <t>Phase 1</t>
  </si>
  <si>
    <t>Group A</t>
  </si>
  <si>
    <t>Group B</t>
  </si>
  <si>
    <t>Group C</t>
  </si>
  <si>
    <t>Anne Marie Holland</t>
  </si>
  <si>
    <t>Moira Fenech</t>
  </si>
  <si>
    <t>P'nts</t>
  </si>
  <si>
    <t>Max 2</t>
  </si>
  <si>
    <t>SPRING LEAGUE 2012 - Phase 1 Standings</t>
  </si>
  <si>
    <t>GROUP I</t>
  </si>
  <si>
    <t>GROUP II</t>
  </si>
  <si>
    <t>GROUP III</t>
  </si>
  <si>
    <t>GROUP IV</t>
  </si>
  <si>
    <t>Phase 2</t>
  </si>
  <si>
    <t>GROUP V</t>
  </si>
  <si>
    <t>5th placed Group C</t>
  </si>
  <si>
    <t>GROUP VI</t>
  </si>
  <si>
    <t>SPRING LEAGUE 2012 - Phase 2 - Final Standings</t>
  </si>
  <si>
    <t>Group I</t>
  </si>
  <si>
    <t>Group II</t>
  </si>
  <si>
    <t>Group III</t>
  </si>
  <si>
    <t>Group IV</t>
  </si>
  <si>
    <t>Group V</t>
  </si>
  <si>
    <t>Group VI</t>
  </si>
  <si>
    <r>
      <t xml:space="preserve">Average / game - </t>
    </r>
    <r>
      <rPr>
        <sz val="8"/>
        <color indexed="10"/>
        <rFont val="Arial"/>
        <family val="2"/>
      </rPr>
      <t>Ag</t>
    </r>
    <r>
      <rPr>
        <sz val="8"/>
        <rFont val="Arial"/>
        <family val="2"/>
      </rPr>
      <t xml:space="preserve"> - F</t>
    </r>
  </si>
  <si>
    <t>Average / game - Ag - F</t>
  </si>
  <si>
    <t>Sam Mangion</t>
  </si>
  <si>
    <t>AnneMarie Holland</t>
  </si>
  <si>
    <t>Paul J. Mifsud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</si>
</sst>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[$-409]d\-mmm\-yy;@"/>
    <numFmt numFmtId="166" formatCode="m/d;@"/>
  </numFmts>
  <fonts count="4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8"/>
      <color indexed="9"/>
      <name val="Times New Roman"/>
      <family val="1"/>
    </font>
    <font>
      <sz val="10"/>
      <color indexed="9"/>
      <name val="Arial"/>
      <family val="2"/>
    </font>
    <font>
      <sz val="8"/>
      <color indexed="9"/>
      <name val="Times New Roman"/>
      <family val="1"/>
    </font>
    <font>
      <b/>
      <sz val="10"/>
      <color indexed="9"/>
      <name val="Arial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ahoma"/>
      <family val="2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vertAlign val="superscript"/>
      <sz val="10"/>
      <name val="Times New Roman"/>
      <family val="1"/>
    </font>
    <font>
      <sz val="10"/>
      <name val="Arial"/>
      <family val="2"/>
    </font>
    <font>
      <b/>
      <sz val="11"/>
      <name val="MS Sans Serif"/>
      <family val="2"/>
    </font>
    <font>
      <b/>
      <sz val="10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sz val="12"/>
      <color indexed="23"/>
      <name val="Arial"/>
      <family val="2"/>
    </font>
    <font>
      <b/>
      <sz val="10"/>
      <name val="Arial"/>
      <family val="2"/>
    </font>
    <font>
      <sz val="9"/>
      <color indexed="23"/>
      <name val="Arial"/>
      <family val="2"/>
    </font>
    <font>
      <sz val="9"/>
      <color indexed="12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55"/>
      <name val="Arial"/>
      <family val="2"/>
    </font>
    <font>
      <sz val="9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52"/>
        <bgColor indexed="64"/>
      </patternFill>
    </fill>
  </fills>
  <borders count="75">
    <border>
      <left/>
      <right/>
      <top/>
      <bottom/>
      <diagonal/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double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double">
        <color indexed="8"/>
      </right>
      <top/>
      <bottom style="medium">
        <color indexed="8"/>
      </bottom>
      <diagonal/>
    </border>
    <border>
      <left style="double">
        <color indexed="8"/>
      </left>
      <right style="medium">
        <color indexed="8"/>
      </right>
      <top/>
      <bottom style="double">
        <color indexed="8"/>
      </bottom>
      <diagonal/>
    </border>
    <border>
      <left/>
      <right style="medium">
        <color indexed="8"/>
      </right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/>
      <right style="medium">
        <color indexed="8"/>
      </right>
      <top style="double">
        <color indexed="8"/>
      </top>
      <bottom style="medium">
        <color indexed="8"/>
      </bottom>
      <diagonal/>
    </border>
    <border>
      <left/>
      <right style="double">
        <color indexed="8"/>
      </right>
      <top style="double">
        <color indexed="8"/>
      </top>
      <bottom style="medium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7" fillId="0" borderId="1" xfId="0" applyFont="1" applyBorder="1" applyAlignment="1">
      <alignment horizontal="justify" vertical="top" wrapText="1"/>
    </xf>
    <xf numFmtId="0" fontId="8" fillId="0" borderId="0" xfId="0" applyFont="1"/>
    <xf numFmtId="0" fontId="7" fillId="0" borderId="2" xfId="0" applyFont="1" applyBorder="1" applyAlignment="1">
      <alignment horizontal="justify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justify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justify" vertical="top" wrapText="1"/>
    </xf>
    <xf numFmtId="0" fontId="7" fillId="0" borderId="3" xfId="0" applyFont="1" applyBorder="1" applyAlignment="1">
      <alignment horizontal="justify" vertical="top" wrapText="1"/>
    </xf>
    <xf numFmtId="0" fontId="7" fillId="0" borderId="4" xfId="0" applyFont="1" applyBorder="1" applyAlignment="1">
      <alignment horizontal="justify" vertical="top" wrapText="1"/>
    </xf>
    <xf numFmtId="0" fontId="7" fillId="0" borderId="5" xfId="0" applyFont="1" applyBorder="1" applyAlignment="1">
      <alignment horizontal="justify" vertical="top" wrapText="1"/>
    </xf>
    <xf numFmtId="0" fontId="9" fillId="0" borderId="6" xfId="0" applyFont="1" applyBorder="1" applyAlignment="1">
      <alignment horizontal="justify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left" vertical="top" wrapText="1"/>
    </xf>
    <xf numFmtId="0" fontId="8" fillId="2" borderId="8" xfId="0" applyFont="1" applyFill="1" applyBorder="1"/>
    <xf numFmtId="0" fontId="5" fillId="0" borderId="9" xfId="0" applyFont="1" applyBorder="1" applyAlignment="1">
      <alignment horizontal="left"/>
    </xf>
    <xf numFmtId="0" fontId="8" fillId="3" borderId="8" xfId="0" applyFont="1" applyFill="1" applyBorder="1"/>
    <xf numFmtId="0" fontId="5" fillId="0" borderId="9" xfId="0" applyFont="1" applyBorder="1"/>
    <xf numFmtId="0" fontId="8" fillId="0" borderId="10" xfId="0" applyFont="1" applyBorder="1"/>
    <xf numFmtId="0" fontId="8" fillId="0" borderId="0" xfId="0" applyFont="1" applyAlignment="1">
      <alignment horizontal="left"/>
    </xf>
    <xf numFmtId="0" fontId="10" fillId="0" borderId="0" xfId="0" applyFont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justify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left"/>
    </xf>
    <xf numFmtId="16" fontId="12" fillId="0" borderId="0" xfId="0" quotePrefix="1" applyNumberFormat="1" applyFont="1" applyAlignment="1">
      <alignment horizontal="justify"/>
    </xf>
    <xf numFmtId="0" fontId="1" fillId="0" borderId="11" xfId="0" applyFont="1" applyBorder="1"/>
    <xf numFmtId="0" fontId="14" fillId="0" borderId="12" xfId="0" applyFont="1" applyBorder="1" applyAlignment="1">
      <alignment horizontal="justify"/>
    </xf>
    <xf numFmtId="0" fontId="15" fillId="0" borderId="12" xfId="0" applyFont="1" applyBorder="1"/>
    <xf numFmtId="0" fontId="14" fillId="0" borderId="11" xfId="0" applyFont="1" applyBorder="1" applyAlignment="1">
      <alignment horizontal="justify"/>
    </xf>
    <xf numFmtId="0" fontId="15" fillId="0" borderId="13" xfId="0" applyFont="1" applyBorder="1"/>
    <xf numFmtId="0" fontId="15" fillId="0" borderId="0" xfId="0" applyFont="1"/>
    <xf numFmtId="0" fontId="15" fillId="0" borderId="14" xfId="0" applyFont="1" applyBorder="1"/>
    <xf numFmtId="0" fontId="16" fillId="0" borderId="0" xfId="0" applyFont="1" applyBorder="1" applyAlignment="1">
      <alignment horizontal="justify"/>
    </xf>
    <xf numFmtId="0" fontId="17" fillId="0" borderId="0" xfId="0" applyFont="1" applyBorder="1"/>
    <xf numFmtId="0" fontId="17" fillId="0" borderId="15" xfId="0" applyFont="1" applyBorder="1"/>
    <xf numFmtId="0" fontId="17" fillId="0" borderId="16" xfId="0" applyFont="1" applyBorder="1"/>
    <xf numFmtId="0" fontId="17" fillId="0" borderId="0" xfId="0" applyFont="1"/>
    <xf numFmtId="0" fontId="16" fillId="0" borderId="17" xfId="0" applyFont="1" applyBorder="1" applyAlignment="1">
      <alignment horizontal="justify"/>
    </xf>
    <xf numFmtId="0" fontId="16" fillId="4" borderId="18" xfId="0" applyFont="1" applyFill="1" applyBorder="1" applyAlignment="1">
      <alignment horizontal="justify"/>
    </xf>
    <xf numFmtId="0" fontId="17" fillId="4" borderId="18" xfId="0" applyFont="1" applyFill="1" applyBorder="1"/>
    <xf numFmtId="0" fontId="17" fillId="4" borderId="19" xfId="0" applyFont="1" applyFill="1" applyBorder="1"/>
    <xf numFmtId="0" fontId="14" fillId="0" borderId="15" xfId="0" applyFont="1" applyBorder="1" applyAlignment="1">
      <alignment horizontal="justify"/>
    </xf>
    <xf numFmtId="0" fontId="16" fillId="0" borderId="20" xfId="0" applyFont="1" applyBorder="1" applyAlignment="1">
      <alignment horizontal="justify"/>
    </xf>
    <xf numFmtId="0" fontId="16" fillId="4" borderId="21" xfId="0" applyFont="1" applyFill="1" applyBorder="1" applyAlignment="1">
      <alignment horizontal="justify"/>
    </xf>
    <xf numFmtId="0" fontId="17" fillId="4" borderId="21" xfId="0" applyFont="1" applyFill="1" applyBorder="1"/>
    <xf numFmtId="0" fontId="17" fillId="4" borderId="22" xfId="0" applyFont="1" applyFill="1" applyBorder="1"/>
    <xf numFmtId="0" fontId="17" fillId="0" borderId="20" xfId="0" applyFont="1" applyBorder="1"/>
    <xf numFmtId="0" fontId="14" fillId="0" borderId="14" xfId="0" applyFont="1" applyBorder="1" applyAlignment="1">
      <alignment horizontal="justify"/>
    </xf>
    <xf numFmtId="0" fontId="16" fillId="0" borderId="23" xfId="0" applyFont="1" applyBorder="1" applyAlignment="1">
      <alignment horizontal="justify"/>
    </xf>
    <xf numFmtId="0" fontId="16" fillId="4" borderId="24" xfId="0" applyFont="1" applyFill="1" applyBorder="1" applyAlignment="1">
      <alignment horizontal="justify"/>
    </xf>
    <xf numFmtId="0" fontId="17" fillId="0" borderId="23" xfId="0" applyFont="1" applyBorder="1"/>
    <xf numFmtId="0" fontId="17" fillId="4" borderId="24" xfId="0" applyFont="1" applyFill="1" applyBorder="1"/>
    <xf numFmtId="0" fontId="17" fillId="4" borderId="25" xfId="0" applyFont="1" applyFill="1" applyBorder="1"/>
    <xf numFmtId="0" fontId="19" fillId="4" borderId="26" xfId="0" applyFont="1" applyFill="1" applyBorder="1"/>
    <xf numFmtId="0" fontId="19" fillId="4" borderId="12" xfId="0" applyFont="1" applyFill="1" applyBorder="1"/>
    <xf numFmtId="0" fontId="19" fillId="0" borderId="0" xfId="0" applyFont="1"/>
    <xf numFmtId="0" fontId="19" fillId="4" borderId="27" xfId="0" applyFont="1" applyFill="1" applyBorder="1"/>
    <xf numFmtId="0" fontId="19" fillId="4" borderId="28" xfId="0" applyFont="1" applyFill="1" applyBorder="1"/>
    <xf numFmtId="0" fontId="23" fillId="5" borderId="9" xfId="0" applyFont="1" applyFill="1" applyBorder="1"/>
    <xf numFmtId="0" fontId="23" fillId="0" borderId="0" xfId="0" applyFont="1"/>
    <xf numFmtId="0" fontId="23" fillId="5" borderId="26" xfId="0" applyFont="1" applyFill="1" applyBorder="1"/>
    <xf numFmtId="0" fontId="23" fillId="0" borderId="12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3" fillId="5" borderId="30" xfId="0" applyFont="1" applyFill="1" applyBorder="1"/>
    <xf numFmtId="0" fontId="23" fillId="0" borderId="31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31" xfId="0" applyFont="1" applyFill="1" applyBorder="1" applyAlignment="1">
      <alignment horizontal="center"/>
    </xf>
    <xf numFmtId="0" fontId="23" fillId="0" borderId="30" xfId="0" applyFont="1" applyFill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23" fillId="5" borderId="15" xfId="0" applyFont="1" applyFill="1" applyBorder="1"/>
    <xf numFmtId="0" fontId="23" fillId="5" borderId="8" xfId="0" applyFont="1" applyFill="1" applyBorder="1"/>
    <xf numFmtId="165" fontId="3" fillId="6" borderId="9" xfId="0" applyNumberFormat="1" applyFont="1" applyFill="1" applyBorder="1" applyAlignment="1">
      <alignment horizontal="center"/>
    </xf>
    <xf numFmtId="14" fontId="3" fillId="6" borderId="9" xfId="0" applyNumberFormat="1" applyFont="1" applyFill="1" applyBorder="1" applyAlignment="1">
      <alignment horizontal="center"/>
    </xf>
    <xf numFmtId="0" fontId="2" fillId="6" borderId="0" xfId="0" applyFont="1" applyFill="1" applyBorder="1"/>
    <xf numFmtId="0" fontId="2" fillId="6" borderId="0" xfId="0" applyFont="1" applyFill="1"/>
    <xf numFmtId="0" fontId="2" fillId="6" borderId="0" xfId="0" applyFont="1" applyFill="1" applyAlignment="1">
      <alignment horizontal="center"/>
    </xf>
    <xf numFmtId="1" fontId="2" fillId="6" borderId="0" xfId="0" applyNumberFormat="1" applyFont="1" applyFill="1"/>
    <xf numFmtId="0" fontId="6" fillId="6" borderId="0" xfId="0" applyFont="1" applyFill="1" applyBorder="1" applyAlignment="1">
      <alignment horizontal="center"/>
    </xf>
    <xf numFmtId="0" fontId="6" fillId="6" borderId="32" xfId="0" applyFont="1" applyFill="1" applyBorder="1" applyAlignment="1">
      <alignment horizontal="center"/>
    </xf>
    <xf numFmtId="0" fontId="6" fillId="6" borderId="0" xfId="0" applyFont="1" applyFill="1" applyBorder="1" applyAlignment="1"/>
    <xf numFmtId="0" fontId="2" fillId="6" borderId="32" xfId="0" applyFont="1" applyFill="1" applyBorder="1"/>
    <xf numFmtId="0" fontId="23" fillId="7" borderId="30" xfId="0" applyFont="1" applyFill="1" applyBorder="1" applyAlignment="1">
      <alignment horizontal="center"/>
    </xf>
    <xf numFmtId="0" fontId="24" fillId="7" borderId="30" xfId="0" applyFont="1" applyFill="1" applyBorder="1" applyAlignment="1">
      <alignment horizontal="center"/>
    </xf>
    <xf numFmtId="0" fontId="26" fillId="0" borderId="9" xfId="0" applyFont="1" applyFill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0" fontId="26" fillId="0" borderId="30" xfId="0" applyFont="1" applyFill="1" applyBorder="1" applyAlignment="1">
      <alignment horizontal="center"/>
    </xf>
    <xf numFmtId="0" fontId="26" fillId="0" borderId="34" xfId="0" applyFont="1" applyBorder="1" applyAlignment="1">
      <alignment horizontal="center"/>
    </xf>
    <xf numFmtId="0" fontId="26" fillId="0" borderId="3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37" xfId="0" applyFont="1" applyBorder="1"/>
    <xf numFmtId="0" fontId="2" fillId="6" borderId="32" xfId="0" applyFont="1" applyFill="1" applyBorder="1" applyAlignment="1">
      <alignment horizontal="center"/>
    </xf>
    <xf numFmtId="1" fontId="23" fillId="6" borderId="32" xfId="0" applyNumberFormat="1" applyFont="1" applyFill="1" applyBorder="1" applyAlignment="1" applyProtection="1">
      <alignment horizontal="center"/>
      <protection hidden="1"/>
    </xf>
    <xf numFmtId="165" fontId="23" fillId="6" borderId="32" xfId="0" applyNumberFormat="1" applyFont="1" applyFill="1" applyBorder="1" applyAlignment="1" applyProtection="1">
      <protection hidden="1"/>
    </xf>
    <xf numFmtId="0" fontId="2" fillId="6" borderId="32" xfId="0" applyFont="1" applyFill="1" applyBorder="1" applyAlignment="1"/>
    <xf numFmtId="0" fontId="2" fillId="6" borderId="32" xfId="0" applyFont="1" applyFill="1" applyBorder="1" applyProtection="1">
      <protection hidden="1"/>
    </xf>
    <xf numFmtId="0" fontId="2" fillId="6" borderId="32" xfId="0" applyFont="1" applyFill="1" applyBorder="1" applyAlignment="1" applyProtection="1">
      <alignment horizontal="center"/>
      <protection hidden="1"/>
    </xf>
    <xf numFmtId="0" fontId="6" fillId="6" borderId="32" xfId="0" applyFont="1" applyFill="1" applyBorder="1" applyAlignment="1" applyProtection="1">
      <alignment horizontal="center"/>
      <protection hidden="1"/>
    </xf>
    <xf numFmtId="0" fontId="2" fillId="6" borderId="32" xfId="0" applyFont="1" applyFill="1" applyBorder="1" applyAlignment="1" applyProtection="1">
      <protection hidden="1"/>
    </xf>
    <xf numFmtId="0" fontId="2" fillId="6" borderId="32" xfId="0" applyFont="1" applyFill="1" applyBorder="1" applyAlignment="1" applyProtection="1">
      <alignment horizontal="right"/>
      <protection hidden="1"/>
    </xf>
    <xf numFmtId="0" fontId="6" fillId="6" borderId="32" xfId="0" applyFont="1" applyFill="1" applyBorder="1" applyAlignment="1">
      <alignment horizontal="left"/>
    </xf>
    <xf numFmtId="0" fontId="28" fillId="6" borderId="32" xfId="0" applyFont="1" applyFill="1" applyBorder="1" applyAlignment="1">
      <alignment horizontal="center"/>
    </xf>
    <xf numFmtId="1" fontId="2" fillId="6" borderId="32" xfId="0" applyNumberFormat="1" applyFont="1" applyFill="1" applyBorder="1" applyAlignment="1">
      <alignment horizontal="center"/>
    </xf>
    <xf numFmtId="0" fontId="29" fillId="6" borderId="32" xfId="0" applyFont="1" applyFill="1" applyBorder="1" applyAlignment="1">
      <alignment horizontal="left"/>
    </xf>
    <xf numFmtId="0" fontId="27" fillId="7" borderId="32" xfId="0" applyFont="1" applyFill="1" applyBorder="1" applyAlignment="1" applyProtection="1">
      <alignment horizontal="center"/>
      <protection hidden="1"/>
    </xf>
    <xf numFmtId="0" fontId="22" fillId="6" borderId="0" xfId="0" applyFont="1" applyFill="1"/>
    <xf numFmtId="0" fontId="26" fillId="0" borderId="31" xfId="0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31" xfId="0" applyFont="1" applyFill="1" applyBorder="1" applyAlignment="1">
      <alignment horizontal="center"/>
    </xf>
    <xf numFmtId="0" fontId="31" fillId="6" borderId="32" xfId="0" applyFont="1" applyFill="1" applyBorder="1" applyAlignment="1" applyProtection="1">
      <alignment horizontal="center"/>
      <protection hidden="1"/>
    </xf>
    <xf numFmtId="0" fontId="2" fillId="6" borderId="38" xfId="0" applyFont="1" applyFill="1" applyBorder="1"/>
    <xf numFmtId="0" fontId="6" fillId="6" borderId="21" xfId="0" applyFont="1" applyFill="1" applyBorder="1" applyAlignment="1">
      <alignment horizontal="center"/>
    </xf>
    <xf numFmtId="0" fontId="29" fillId="6" borderId="39" xfId="0" applyFont="1" applyFill="1" applyBorder="1" applyAlignment="1">
      <alignment horizontal="left"/>
    </xf>
    <xf numFmtId="0" fontId="28" fillId="6" borderId="39" xfId="0" applyFont="1" applyFill="1" applyBorder="1" applyAlignment="1">
      <alignment horizontal="center"/>
    </xf>
    <xf numFmtId="0" fontId="6" fillId="6" borderId="39" xfId="0" applyFont="1" applyFill="1" applyBorder="1" applyAlignment="1">
      <alignment horizontal="center"/>
    </xf>
    <xf numFmtId="0" fontId="2" fillId="6" borderId="39" xfId="0" applyFont="1" applyFill="1" applyBorder="1"/>
    <xf numFmtId="0" fontId="2" fillId="6" borderId="39" xfId="0" applyFont="1" applyFill="1" applyBorder="1" applyAlignment="1">
      <alignment horizontal="center"/>
    </xf>
    <xf numFmtId="1" fontId="2" fillId="6" borderId="39" xfId="0" applyNumberFormat="1" applyFont="1" applyFill="1" applyBorder="1" applyAlignment="1">
      <alignment horizontal="center"/>
    </xf>
    <xf numFmtId="0" fontId="28" fillId="6" borderId="38" xfId="0" applyFont="1" applyFill="1" applyBorder="1" applyAlignment="1">
      <alignment horizontal="center"/>
    </xf>
    <xf numFmtId="0" fontId="6" fillId="6" borderId="38" xfId="0" applyFont="1" applyFill="1" applyBorder="1" applyAlignment="1">
      <alignment horizontal="center"/>
    </xf>
    <xf numFmtId="0" fontId="2" fillId="6" borderId="38" xfId="0" applyFont="1" applyFill="1" applyBorder="1" applyAlignment="1">
      <alignment horizontal="center"/>
    </xf>
    <xf numFmtId="1" fontId="2" fillId="6" borderId="38" xfId="0" applyNumberFormat="1" applyFont="1" applyFill="1" applyBorder="1" applyAlignment="1">
      <alignment horizontal="center"/>
    </xf>
    <xf numFmtId="0" fontId="6" fillId="6" borderId="40" xfId="0" applyFont="1" applyFill="1" applyBorder="1" applyAlignment="1">
      <alignment horizontal="center"/>
    </xf>
    <xf numFmtId="0" fontId="23" fillId="0" borderId="30" xfId="0" applyFont="1" applyFill="1" applyBorder="1" applyProtection="1">
      <protection hidden="1"/>
    </xf>
    <xf numFmtId="0" fontId="23" fillId="0" borderId="30" xfId="0" applyFont="1" applyFill="1" applyBorder="1"/>
    <xf numFmtId="1" fontId="25" fillId="0" borderId="0" xfId="0" applyNumberFormat="1" applyFont="1" applyFill="1" applyBorder="1" applyProtection="1">
      <protection hidden="1"/>
    </xf>
    <xf numFmtId="1" fontId="23" fillId="0" borderId="31" xfId="0" applyNumberFormat="1" applyFont="1" applyFill="1" applyBorder="1" applyProtection="1">
      <protection hidden="1"/>
    </xf>
    <xf numFmtId="1" fontId="23" fillId="0" borderId="0" xfId="0" applyNumberFormat="1" applyFont="1" applyFill="1" applyBorder="1" applyProtection="1">
      <protection hidden="1"/>
    </xf>
    <xf numFmtId="0" fontId="29" fillId="6" borderId="38" xfId="0" applyFont="1" applyFill="1" applyBorder="1" applyAlignment="1">
      <alignment horizontal="left"/>
    </xf>
    <xf numFmtId="0" fontId="6" fillId="6" borderId="38" xfId="0" applyFont="1" applyFill="1" applyBorder="1" applyAlignment="1" applyProtection="1">
      <alignment horizontal="center"/>
      <protection hidden="1"/>
    </xf>
    <xf numFmtId="0" fontId="28" fillId="6" borderId="38" xfId="0" applyFont="1" applyFill="1" applyBorder="1" applyAlignment="1" applyProtection="1">
      <alignment horizontal="center"/>
      <protection hidden="1"/>
    </xf>
    <xf numFmtId="0" fontId="30" fillId="6" borderId="38" xfId="0" applyFont="1" applyFill="1" applyBorder="1" applyAlignment="1" applyProtection="1">
      <alignment horizontal="center"/>
      <protection hidden="1"/>
    </xf>
    <xf numFmtId="0" fontId="2" fillId="6" borderId="38" xfId="0" applyFont="1" applyFill="1" applyBorder="1" applyProtection="1">
      <protection hidden="1"/>
    </xf>
    <xf numFmtId="0" fontId="31" fillId="6" borderId="38" xfId="0" applyFont="1" applyFill="1" applyBorder="1" applyAlignment="1" applyProtection="1">
      <alignment horizontal="center"/>
      <protection hidden="1"/>
    </xf>
    <xf numFmtId="0" fontId="6" fillId="6" borderId="24" xfId="0" applyFont="1" applyFill="1" applyBorder="1" applyAlignment="1">
      <alignment horizontal="center"/>
    </xf>
    <xf numFmtId="0" fontId="29" fillId="6" borderId="32" xfId="0" applyFont="1" applyFill="1" applyBorder="1" applyAlignment="1"/>
    <xf numFmtId="0" fontId="2" fillId="8" borderId="41" xfId="0" applyFont="1" applyFill="1" applyBorder="1"/>
    <xf numFmtId="0" fontId="2" fillId="0" borderId="0" xfId="0" applyFont="1"/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8" borderId="44" xfId="0" applyFont="1" applyFill="1" applyBorder="1"/>
    <xf numFmtId="0" fontId="2" fillId="0" borderId="0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32" fillId="5" borderId="37" xfId="0" applyFont="1" applyFill="1" applyBorder="1" applyProtection="1">
      <protection hidden="1"/>
    </xf>
    <xf numFmtId="1" fontId="34" fillId="5" borderId="35" xfId="0" applyNumberFormat="1" applyFont="1" applyFill="1" applyBorder="1" applyAlignment="1">
      <alignment horizontal="center"/>
    </xf>
    <xf numFmtId="1" fontId="2" fillId="5" borderId="49" xfId="0" applyNumberFormat="1" applyFont="1" applyFill="1" applyBorder="1" applyAlignment="1">
      <alignment horizontal="center"/>
    </xf>
    <xf numFmtId="1" fontId="2" fillId="5" borderId="50" xfId="0" applyNumberFormat="1" applyFont="1" applyFill="1" applyBorder="1" applyAlignment="1">
      <alignment horizontal="center"/>
    </xf>
    <xf numFmtId="0" fontId="34" fillId="0" borderId="51" xfId="0" applyFont="1" applyBorder="1" applyAlignment="1">
      <alignment horizontal="center"/>
    </xf>
    <xf numFmtId="0" fontId="34" fillId="0" borderId="52" xfId="0" applyFont="1" applyBorder="1" applyAlignment="1">
      <alignment horizontal="center"/>
    </xf>
    <xf numFmtId="0" fontId="34" fillId="0" borderId="53" xfId="0" applyFont="1" applyBorder="1" applyAlignment="1">
      <alignment horizontal="center"/>
    </xf>
    <xf numFmtId="1" fontId="2" fillId="0" borderId="0" xfId="0" applyNumberFormat="1" applyFont="1"/>
    <xf numFmtId="0" fontId="2" fillId="8" borderId="54" xfId="0" applyFont="1" applyFill="1" applyBorder="1"/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32" fillId="5" borderId="58" xfId="0" applyFont="1" applyFill="1" applyBorder="1" applyProtection="1">
      <protection hidden="1"/>
    </xf>
    <xf numFmtId="1" fontId="34" fillId="5" borderId="59" xfId="0" applyNumberFormat="1" applyFont="1" applyFill="1" applyBorder="1" applyAlignment="1">
      <alignment horizontal="center"/>
    </xf>
    <xf numFmtId="1" fontId="2" fillId="5" borderId="60" xfId="0" applyNumberFormat="1" applyFont="1" applyFill="1" applyBorder="1" applyAlignment="1">
      <alignment horizontal="center"/>
    </xf>
    <xf numFmtId="1" fontId="2" fillId="5" borderId="61" xfId="0" applyNumberFormat="1" applyFont="1" applyFill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3" fillId="6" borderId="9" xfId="0" applyFont="1" applyFill="1" applyBorder="1" applyAlignment="1">
      <alignment horizontal="left"/>
    </xf>
    <xf numFmtId="0" fontId="35" fillId="0" borderId="37" xfId="0" applyFont="1" applyFill="1" applyBorder="1" applyProtection="1">
      <protection hidden="1"/>
    </xf>
    <xf numFmtId="0" fontId="35" fillId="0" borderId="37" xfId="0" applyFont="1" applyFill="1" applyBorder="1"/>
    <xf numFmtId="1" fontId="35" fillId="0" borderId="63" xfId="0" applyNumberFormat="1" applyFont="1" applyFill="1" applyBorder="1" applyAlignment="1" applyProtection="1">
      <alignment horizontal="center"/>
      <protection hidden="1"/>
    </xf>
    <xf numFmtId="1" fontId="35" fillId="0" borderId="64" xfId="0" applyNumberFormat="1" applyFont="1" applyFill="1" applyBorder="1" applyAlignment="1" applyProtection="1">
      <alignment horizontal="center"/>
      <protection hidden="1"/>
    </xf>
    <xf numFmtId="0" fontId="27" fillId="6" borderId="41" xfId="0" applyFont="1" applyFill="1" applyBorder="1" applyAlignment="1">
      <alignment horizontal="left"/>
    </xf>
    <xf numFmtId="1" fontId="35" fillId="6" borderId="32" xfId="0" applyNumberFormat="1" applyFont="1" applyFill="1" applyBorder="1" applyAlignment="1" applyProtection="1">
      <alignment horizontal="center"/>
      <protection hidden="1"/>
    </xf>
    <xf numFmtId="0" fontId="29" fillId="6" borderId="38" xfId="0" applyFont="1" applyFill="1" applyBorder="1" applyAlignment="1"/>
    <xf numFmtId="166" fontId="2" fillId="6" borderId="0" xfId="0" applyNumberFormat="1" applyFont="1" applyFill="1" applyAlignment="1">
      <alignment horizontal="center"/>
    </xf>
    <xf numFmtId="1" fontId="2" fillId="6" borderId="0" xfId="0" applyNumberFormat="1" applyFont="1" applyFill="1" applyAlignment="1">
      <alignment horizontal="center"/>
    </xf>
    <xf numFmtId="0" fontId="38" fillId="6" borderId="38" xfId="0" applyFont="1" applyFill="1" applyBorder="1" applyAlignment="1">
      <alignment horizontal="left"/>
    </xf>
    <xf numFmtId="0" fontId="38" fillId="6" borderId="32" xfId="0" applyFont="1" applyFill="1" applyBorder="1" applyAlignment="1">
      <alignment horizontal="left"/>
    </xf>
    <xf numFmtId="166" fontId="2" fillId="6" borderId="0" xfId="0" applyNumberFormat="1" applyFont="1" applyFill="1" applyBorder="1" applyAlignment="1">
      <alignment horizontal="center"/>
    </xf>
    <xf numFmtId="1" fontId="2" fillId="6" borderId="0" xfId="0" applyNumberFormat="1" applyFont="1" applyFill="1" applyBorder="1" applyAlignment="1">
      <alignment horizontal="center"/>
    </xf>
    <xf numFmtId="0" fontId="39" fillId="6" borderId="39" xfId="0" applyFont="1" applyFill="1" applyBorder="1" applyAlignment="1">
      <alignment horizontal="left"/>
    </xf>
    <xf numFmtId="0" fontId="39" fillId="6" borderId="32" xfId="0" applyFont="1" applyFill="1" applyBorder="1" applyAlignment="1">
      <alignment horizontal="left"/>
    </xf>
    <xf numFmtId="0" fontId="39" fillId="6" borderId="38" xfId="0" applyFont="1" applyFill="1" applyBorder="1" applyAlignment="1">
      <alignment horizontal="left"/>
    </xf>
    <xf numFmtId="15" fontId="23" fillId="6" borderId="21" xfId="0" applyNumberFormat="1" applyFont="1" applyFill="1" applyBorder="1" applyAlignment="1">
      <alignment horizontal="center"/>
    </xf>
    <xf numFmtId="15" fontId="23" fillId="6" borderId="65" xfId="0" applyNumberFormat="1" applyFont="1" applyFill="1" applyBorder="1" applyAlignment="1">
      <alignment horizontal="center"/>
    </xf>
    <xf numFmtId="164" fontId="23" fillId="6" borderId="32" xfId="0" applyNumberFormat="1" applyFont="1" applyFill="1" applyBorder="1" applyAlignment="1" applyProtection="1">
      <alignment horizontal="center"/>
      <protection hidden="1"/>
    </xf>
    <xf numFmtId="0" fontId="2" fillId="6" borderId="32" xfId="0" applyFont="1" applyFill="1" applyBorder="1" applyAlignment="1">
      <alignment horizontal="center"/>
    </xf>
    <xf numFmtId="0" fontId="3" fillId="6" borderId="32" xfId="0" applyFont="1" applyFill="1" applyBorder="1" applyAlignment="1" applyProtection="1">
      <alignment horizontal="center"/>
      <protection hidden="1"/>
    </xf>
    <xf numFmtId="164" fontId="35" fillId="6" borderId="32" xfId="0" applyNumberFormat="1" applyFont="1" applyFill="1" applyBorder="1" applyAlignment="1" applyProtection="1">
      <alignment horizontal="center"/>
      <protection hidden="1"/>
    </xf>
    <xf numFmtId="0" fontId="2" fillId="0" borderId="41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4" fillId="7" borderId="8" xfId="0" applyFont="1" applyFill="1" applyBorder="1" applyAlignment="1">
      <alignment horizontal="center"/>
    </xf>
    <xf numFmtId="0" fontId="24" fillId="7" borderId="66" xfId="0" applyFont="1" applyFill="1" applyBorder="1" applyAlignment="1">
      <alignment horizontal="center"/>
    </xf>
    <xf numFmtId="0" fontId="24" fillId="7" borderId="33" xfId="0" applyFont="1" applyFill="1" applyBorder="1" applyAlignment="1">
      <alignment horizontal="center"/>
    </xf>
    <xf numFmtId="0" fontId="23" fillId="9" borderId="33" xfId="0" applyFont="1" applyFill="1" applyBorder="1" applyAlignment="1">
      <alignment horizontal="center"/>
    </xf>
    <xf numFmtId="0" fontId="23" fillId="9" borderId="66" xfId="0" applyFont="1" applyFill="1" applyBorder="1" applyAlignment="1">
      <alignment horizontal="center"/>
    </xf>
    <xf numFmtId="0" fontId="23" fillId="9" borderId="67" xfId="0" applyFont="1" applyFill="1" applyBorder="1" applyAlignment="1">
      <alignment horizontal="center"/>
    </xf>
    <xf numFmtId="0" fontId="23" fillId="9" borderId="8" xfId="0" applyFont="1" applyFill="1" applyBorder="1" applyAlignment="1">
      <alignment horizontal="center"/>
    </xf>
    <xf numFmtId="0" fontId="23" fillId="9" borderId="10" xfId="0" applyFont="1" applyFill="1" applyBorder="1" applyAlignment="1">
      <alignment horizontal="center"/>
    </xf>
    <xf numFmtId="0" fontId="24" fillId="7" borderId="67" xfId="0" applyFont="1" applyFill="1" applyBorder="1" applyAlignment="1">
      <alignment horizontal="center"/>
    </xf>
    <xf numFmtId="0" fontId="24" fillId="7" borderId="10" xfId="0" applyFont="1" applyFill="1" applyBorder="1" applyAlignment="1">
      <alignment horizontal="center"/>
    </xf>
    <xf numFmtId="0" fontId="7" fillId="0" borderId="71" xfId="0" applyFont="1" applyBorder="1" applyAlignment="1">
      <alignment horizontal="center" vertical="top" wrapText="1"/>
    </xf>
    <xf numFmtId="0" fontId="7" fillId="0" borderId="72" xfId="0" applyFont="1" applyBorder="1" applyAlignment="1">
      <alignment horizontal="center" vertical="top" wrapText="1"/>
    </xf>
    <xf numFmtId="0" fontId="7" fillId="0" borderId="7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7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tabColor indexed="51"/>
    <pageSetUpPr fitToPage="1"/>
  </sheetPr>
  <dimension ref="A1:Q34"/>
  <sheetViews>
    <sheetView topLeftCell="A2" zoomScaleNormal="100" workbookViewId="0">
      <selection sqref="A1:IV1"/>
    </sheetView>
  </sheetViews>
  <sheetFormatPr defaultRowHeight="12.75" x14ac:dyDescent="0.2"/>
  <cols>
    <col min="1" max="1" width="5.140625" style="85" bestFit="1" customWidth="1"/>
    <col min="2" max="2" width="18.42578125" style="85" customWidth="1"/>
    <col min="3" max="3" width="6.140625" style="86" customWidth="1"/>
    <col min="4" max="5" width="7.140625" style="86" customWidth="1"/>
    <col min="6" max="6" width="7.28515625" style="86" customWidth="1"/>
    <col min="7" max="9" width="7.140625" style="86" customWidth="1"/>
    <col min="10" max="10" width="1.140625" style="84" hidden="1" customWidth="1"/>
    <col min="11" max="11" width="7" style="86" hidden="1" customWidth="1"/>
    <col min="12" max="12" width="8.7109375" style="86" bestFit="1" customWidth="1"/>
    <col min="13" max="13" width="7.28515625" style="86" customWidth="1"/>
    <col min="14" max="16384" width="9.140625" style="85"/>
  </cols>
  <sheetData>
    <row r="1" spans="1:15" ht="15" hidden="1" customHeight="1" x14ac:dyDescent="0.2">
      <c r="A1" s="200"/>
      <c r="B1" s="200"/>
      <c r="C1" s="199" t="s">
        <v>44</v>
      </c>
      <c r="D1" s="199"/>
      <c r="E1" s="199"/>
      <c r="F1" s="107">
        <v>1</v>
      </c>
      <c r="G1" s="108"/>
      <c r="H1" s="197">
        <v>41080</v>
      </c>
      <c r="I1" s="198"/>
      <c r="J1" s="109"/>
      <c r="K1" s="109"/>
      <c r="L1" s="109"/>
      <c r="M1" s="91"/>
    </row>
    <row r="2" spans="1:15" ht="15.75" x14ac:dyDescent="0.25">
      <c r="A2" s="201" t="s">
        <v>268</v>
      </c>
      <c r="B2" s="201"/>
      <c r="C2" s="201"/>
      <c r="D2" s="201"/>
      <c r="E2" s="201"/>
      <c r="F2" s="201"/>
      <c r="G2" s="201"/>
      <c r="H2" s="201"/>
      <c r="I2" s="201"/>
      <c r="J2" s="110"/>
      <c r="K2" s="124"/>
      <c r="L2" s="111"/>
      <c r="M2" s="111"/>
    </row>
    <row r="3" spans="1:15" x14ac:dyDescent="0.2">
      <c r="A3" s="112"/>
      <c r="B3" s="119" t="s">
        <v>261</v>
      </c>
      <c r="C3" s="111"/>
      <c r="D3" s="113"/>
      <c r="E3" s="113"/>
      <c r="F3" s="113"/>
      <c r="G3" s="113"/>
      <c r="H3" s="114"/>
      <c r="I3" s="110"/>
      <c r="J3" s="110"/>
      <c r="K3" s="124" t="s">
        <v>266</v>
      </c>
      <c r="L3" s="112" t="s">
        <v>256</v>
      </c>
      <c r="M3" s="112" t="s">
        <v>256</v>
      </c>
    </row>
    <row r="4" spans="1:15" ht="13.5" thickBot="1" x14ac:dyDescent="0.25">
      <c r="A4" s="144" t="s">
        <v>50</v>
      </c>
      <c r="B4" s="144" t="s">
        <v>0</v>
      </c>
      <c r="C4" s="145" t="s">
        <v>45</v>
      </c>
      <c r="D4" s="146" t="s">
        <v>1</v>
      </c>
      <c r="E4" s="146" t="s">
        <v>2</v>
      </c>
      <c r="F4" s="146" t="s">
        <v>3</v>
      </c>
      <c r="G4" s="146" t="s">
        <v>4</v>
      </c>
      <c r="H4" s="146" t="s">
        <v>5</v>
      </c>
      <c r="I4" s="146" t="s">
        <v>6</v>
      </c>
      <c r="J4" s="147"/>
      <c r="K4" s="148" t="s">
        <v>267</v>
      </c>
      <c r="L4" s="144" t="s">
        <v>255</v>
      </c>
      <c r="M4" s="144" t="s">
        <v>257</v>
      </c>
    </row>
    <row r="5" spans="1:15" x14ac:dyDescent="0.2">
      <c r="A5" s="137">
        <v>1</v>
      </c>
      <c r="B5" s="127" t="str">
        <f>'Ph 1 Re'!A9</f>
        <v>Albert Zammit</v>
      </c>
      <c r="C5" s="128">
        <v>1285</v>
      </c>
      <c r="D5" s="129">
        <f>'Ph 1 Re'!Q9</f>
        <v>10</v>
      </c>
      <c r="E5" s="129">
        <f>'Ph 1 Re'!R9</f>
        <v>9</v>
      </c>
      <c r="F5" s="129">
        <f>'Ph 1 Re'!S9</f>
        <v>0</v>
      </c>
      <c r="G5" s="129">
        <f>'Ph 1 Re'!T9</f>
        <v>1</v>
      </c>
      <c r="H5" s="129">
        <f>'Ph 1 Re'!U9</f>
        <v>806</v>
      </c>
      <c r="I5" s="129">
        <f>'Ph 1 Re'!V9</f>
        <v>18</v>
      </c>
      <c r="J5" s="130"/>
      <c r="K5" s="131"/>
      <c r="L5" s="132">
        <f>'Ph 1 Re'!H21</f>
        <v>373</v>
      </c>
      <c r="M5" s="132">
        <f>'Ph 1 Re'!G21</f>
        <v>292.39999999999998</v>
      </c>
      <c r="N5" s="87"/>
      <c r="O5" s="87"/>
    </row>
    <row r="6" spans="1:15" x14ac:dyDescent="0.2">
      <c r="A6" s="126">
        <v>2</v>
      </c>
      <c r="B6" s="118" t="str">
        <f>'Ph 1 Re'!A3</f>
        <v>Sammy Mangion</v>
      </c>
      <c r="C6" s="116">
        <v>1424</v>
      </c>
      <c r="D6" s="89">
        <f>'Ph 1 Re'!Q3</f>
        <v>10</v>
      </c>
      <c r="E6" s="89">
        <f>'Ph 1 Re'!R3</f>
        <v>7</v>
      </c>
      <c r="F6" s="89">
        <f>'Ph 1 Re'!S3</f>
        <v>0</v>
      </c>
      <c r="G6" s="89">
        <f>'Ph 1 Re'!T3</f>
        <v>3</v>
      </c>
      <c r="H6" s="89">
        <f>'Ph 1 Re'!U3</f>
        <v>758</v>
      </c>
      <c r="I6" s="89">
        <f>'Ph 1 Re'!V3</f>
        <v>14</v>
      </c>
      <c r="J6" s="91"/>
      <c r="K6" s="106"/>
      <c r="L6" s="117">
        <f>'Ph 1 Re'!D21</f>
        <v>394.1</v>
      </c>
      <c r="M6" s="117">
        <f>'Ph 1 Re'!C21</f>
        <v>318.3</v>
      </c>
    </row>
    <row r="7" spans="1:15" x14ac:dyDescent="0.2">
      <c r="A7" s="126">
        <v>3</v>
      </c>
      <c r="B7" s="118" t="str">
        <f>'Ph 1 Re'!A6</f>
        <v>Alfred Xuereb</v>
      </c>
      <c r="C7" s="116">
        <v>1236</v>
      </c>
      <c r="D7" s="89">
        <f>'Ph 1 Re'!Q6</f>
        <v>10</v>
      </c>
      <c r="E7" s="89">
        <f>'Ph 1 Re'!R6</f>
        <v>5</v>
      </c>
      <c r="F7" s="89">
        <f>'Ph 1 Re'!S6</f>
        <v>0</v>
      </c>
      <c r="G7" s="89">
        <f>'Ph 1 Re'!T6</f>
        <v>5</v>
      </c>
      <c r="H7" s="89">
        <f>'Ph 1 Re'!U6</f>
        <v>333</v>
      </c>
      <c r="I7" s="89">
        <f>'Ph 1 Re'!V6</f>
        <v>10</v>
      </c>
      <c r="J7" s="91"/>
      <c r="K7" s="106"/>
      <c r="L7" s="117">
        <f>'Ph 1 Re'!F21</f>
        <v>392.8</v>
      </c>
      <c r="M7" s="117">
        <f>'Ph 1 Re'!E21</f>
        <v>359.5</v>
      </c>
    </row>
    <row r="8" spans="1:15" x14ac:dyDescent="0.2">
      <c r="A8" s="89">
        <v>4</v>
      </c>
      <c r="B8" s="127" t="str">
        <f>'Ph 1 Re'!A15</f>
        <v>Maria Scicluna</v>
      </c>
      <c r="C8" s="128">
        <v>984</v>
      </c>
      <c r="D8" s="129">
        <f>'Ph 1 Re'!Q15</f>
        <v>10</v>
      </c>
      <c r="E8" s="129">
        <f>'Ph 1 Re'!R15</f>
        <v>5</v>
      </c>
      <c r="F8" s="129">
        <f>'Ph 1 Re'!S15</f>
        <v>0</v>
      </c>
      <c r="G8" s="129">
        <f>'Ph 1 Re'!T15</f>
        <v>5</v>
      </c>
      <c r="H8" s="129">
        <f>'Ph 1 Re'!U15</f>
        <v>-470</v>
      </c>
      <c r="I8" s="129">
        <f>'Ph 1 Re'!V15</f>
        <v>10</v>
      </c>
      <c r="J8" s="130"/>
      <c r="K8" s="131"/>
      <c r="L8" s="132">
        <f>'Ph 1 Re'!L21</f>
        <v>294.39999999999998</v>
      </c>
      <c r="M8" s="132">
        <f>'Ph 1 Re'!K21</f>
        <v>341.4</v>
      </c>
    </row>
    <row r="9" spans="1:15" x14ac:dyDescent="0.2">
      <c r="A9" s="89">
        <v>5</v>
      </c>
      <c r="B9" s="118" t="str">
        <f>'Ph 1 Re'!A12</f>
        <v>Moses Azzopardi</v>
      </c>
      <c r="C9" s="116">
        <v>1083</v>
      </c>
      <c r="D9" s="89">
        <f>'Ph 1 Re'!Q12</f>
        <v>10</v>
      </c>
      <c r="E9" s="89">
        <f>'Ph 1 Re'!R12</f>
        <v>3</v>
      </c>
      <c r="F9" s="89">
        <f>'Ph 1 Re'!S12</f>
        <v>0</v>
      </c>
      <c r="G9" s="89">
        <f>'Ph 1 Re'!T12</f>
        <v>7</v>
      </c>
      <c r="H9" s="89">
        <f>'Ph 1 Re'!U12</f>
        <v>-150</v>
      </c>
      <c r="I9" s="89">
        <f>'Ph 1 Re'!V12</f>
        <v>6</v>
      </c>
      <c r="J9" s="91"/>
      <c r="K9" s="106"/>
      <c r="L9" s="117">
        <f>'Ph 1 Re'!J21</f>
        <v>279.5</v>
      </c>
      <c r="M9" s="117">
        <f>'Ph 1 Re'!I21</f>
        <v>294.5</v>
      </c>
    </row>
    <row r="10" spans="1:15" ht="13.5" thickBot="1" x14ac:dyDescent="0.25">
      <c r="A10" s="134">
        <v>6</v>
      </c>
      <c r="B10" s="143" t="str">
        <f>'Ph 1 Re'!A18</f>
        <v>Paul Azzopardi</v>
      </c>
      <c r="C10" s="133">
        <v>551</v>
      </c>
      <c r="D10" s="134">
        <f>'Ph 1 Re'!Q18</f>
        <v>10</v>
      </c>
      <c r="E10" s="134">
        <f>'Ph 1 Re'!R18</f>
        <v>1</v>
      </c>
      <c r="F10" s="134">
        <f>'Ph 1 Re'!S18</f>
        <v>0</v>
      </c>
      <c r="G10" s="134">
        <f>'Ph 1 Re'!T18</f>
        <v>9</v>
      </c>
      <c r="H10" s="134">
        <f>'Ph 1 Re'!U18</f>
        <v>-1277</v>
      </c>
      <c r="I10" s="134">
        <f>'Ph 1 Re'!V18</f>
        <v>2</v>
      </c>
      <c r="J10" s="125"/>
      <c r="K10" s="135"/>
      <c r="L10" s="136">
        <f>'Ph 1 Re'!N21</f>
        <v>282.5</v>
      </c>
      <c r="M10" s="136">
        <f>'Ph 1 Re'!M21</f>
        <v>410.2</v>
      </c>
    </row>
    <row r="11" spans="1:15" x14ac:dyDescent="0.2">
      <c r="A11" s="129"/>
      <c r="B11" s="127"/>
      <c r="C11" s="128"/>
      <c r="D11" s="129"/>
      <c r="E11" s="129"/>
      <c r="F11" s="129"/>
      <c r="G11" s="129"/>
      <c r="H11" s="129"/>
      <c r="I11" s="129"/>
      <c r="J11" s="130"/>
      <c r="K11" s="131"/>
      <c r="L11" s="132"/>
      <c r="M11" s="132"/>
    </row>
    <row r="12" spans="1:15" ht="12" customHeight="1" x14ac:dyDescent="0.2">
      <c r="A12" s="89"/>
      <c r="B12" s="118"/>
      <c r="C12" s="89"/>
      <c r="D12" s="89"/>
      <c r="E12" s="89"/>
      <c r="F12" s="89"/>
      <c r="G12" s="89"/>
      <c r="H12" s="89"/>
      <c r="I12" s="89"/>
      <c r="J12" s="91"/>
      <c r="K12" s="124"/>
      <c r="L12" s="106"/>
      <c r="M12" s="106"/>
    </row>
    <row r="13" spans="1:15" x14ac:dyDescent="0.2">
      <c r="A13" s="112"/>
      <c r="B13" s="119" t="s">
        <v>262</v>
      </c>
      <c r="C13" s="111"/>
      <c r="D13" s="113"/>
      <c r="E13" s="113"/>
      <c r="F13" s="113"/>
      <c r="G13" s="113"/>
      <c r="H13" s="114"/>
      <c r="I13" s="110"/>
      <c r="J13" s="110"/>
      <c r="K13" s="124" t="s">
        <v>266</v>
      </c>
      <c r="L13" s="112" t="s">
        <v>256</v>
      </c>
      <c r="M13" s="112" t="s">
        <v>256</v>
      </c>
    </row>
    <row r="14" spans="1:15" ht="13.5" thickBot="1" x14ac:dyDescent="0.25">
      <c r="A14" s="144" t="s">
        <v>50</v>
      </c>
      <c r="B14" s="144" t="s">
        <v>0</v>
      </c>
      <c r="C14" s="145" t="s">
        <v>45</v>
      </c>
      <c r="D14" s="146" t="s">
        <v>1</v>
      </c>
      <c r="E14" s="146" t="s">
        <v>2</v>
      </c>
      <c r="F14" s="146" t="s">
        <v>3</v>
      </c>
      <c r="G14" s="146" t="s">
        <v>4</v>
      </c>
      <c r="H14" s="146" t="s">
        <v>5</v>
      </c>
      <c r="I14" s="146" t="s">
        <v>6</v>
      </c>
      <c r="J14" s="147"/>
      <c r="K14" s="148" t="s">
        <v>267</v>
      </c>
      <c r="L14" s="144" t="s">
        <v>255</v>
      </c>
      <c r="M14" s="144" t="s">
        <v>257</v>
      </c>
    </row>
    <row r="15" spans="1:15" x14ac:dyDescent="0.2">
      <c r="A15" s="137">
        <v>1</v>
      </c>
      <c r="B15" s="127" t="str">
        <f>'Ph 1 Re'!A31</f>
        <v>Moira Fenech</v>
      </c>
      <c r="C15" s="128">
        <v>1262</v>
      </c>
      <c r="D15" s="129">
        <f>'Ph 1 Re'!Q31</f>
        <v>10</v>
      </c>
      <c r="E15" s="129">
        <f>'Ph 1 Re'!R31</f>
        <v>8</v>
      </c>
      <c r="F15" s="129">
        <f>'Ph 1 Re'!S31</f>
        <v>0</v>
      </c>
      <c r="G15" s="129">
        <f>'Ph 1 Re'!T31</f>
        <v>2</v>
      </c>
      <c r="H15" s="129">
        <f>'Ph 1 Re'!U31</f>
        <v>389</v>
      </c>
      <c r="I15" s="129">
        <f>'Ph 1 Re'!V31</f>
        <v>16</v>
      </c>
      <c r="J15" s="130"/>
      <c r="K15" s="131"/>
      <c r="L15" s="132">
        <f>'Ph 1 Re'!H43</f>
        <v>393</v>
      </c>
      <c r="M15" s="132">
        <f>'Ph 1 Re'!G43</f>
        <v>354.1</v>
      </c>
    </row>
    <row r="16" spans="1:15" x14ac:dyDescent="0.2">
      <c r="A16" s="126">
        <v>2</v>
      </c>
      <c r="B16" s="118" t="str">
        <f>'Ph 1 Re'!A25</f>
        <v>Anne Marie Holland</v>
      </c>
      <c r="C16" s="116">
        <v>1250</v>
      </c>
      <c r="D16" s="89">
        <f>'Ph 1 Re'!Q25</f>
        <v>10</v>
      </c>
      <c r="E16" s="89">
        <f>'Ph 1 Re'!R25</f>
        <v>5</v>
      </c>
      <c r="F16" s="89">
        <f>'Ph 1 Re'!S25</f>
        <v>0</v>
      </c>
      <c r="G16" s="89">
        <f>'Ph 1 Re'!T25</f>
        <v>5</v>
      </c>
      <c r="H16" s="89">
        <f>'Ph 1 Re'!U25</f>
        <v>575</v>
      </c>
      <c r="I16" s="89">
        <f>'Ph 1 Re'!V25</f>
        <v>10</v>
      </c>
      <c r="J16" s="91"/>
      <c r="K16" s="106"/>
      <c r="L16" s="117">
        <f>'Ph 1 Re'!D43</f>
        <v>403.3</v>
      </c>
      <c r="M16" s="117">
        <f>'Ph 1 Re'!C43</f>
        <v>345.8</v>
      </c>
    </row>
    <row r="17" spans="1:17" x14ac:dyDescent="0.2">
      <c r="A17" s="126">
        <v>3</v>
      </c>
      <c r="B17" s="118" t="str">
        <f>'Ph 1 Re'!A28</f>
        <v>Josephine Mayo</v>
      </c>
      <c r="C17" s="116">
        <v>1379</v>
      </c>
      <c r="D17" s="89">
        <f>'Ph 1 Re'!Q28</f>
        <v>10</v>
      </c>
      <c r="E17" s="89">
        <f>'Ph 1 Re'!R28</f>
        <v>5</v>
      </c>
      <c r="F17" s="89">
        <f>'Ph 1 Re'!S28</f>
        <v>0</v>
      </c>
      <c r="G17" s="89">
        <f>'Ph 1 Re'!T28</f>
        <v>5</v>
      </c>
      <c r="H17" s="89">
        <f>'Ph 1 Re'!U28</f>
        <v>206</v>
      </c>
      <c r="I17" s="89">
        <f>'Ph 1 Re'!V28</f>
        <v>10</v>
      </c>
      <c r="J17" s="91"/>
      <c r="K17" s="106"/>
      <c r="L17" s="117">
        <f>'Ph 1 Re'!F43</f>
        <v>375.1</v>
      </c>
      <c r="M17" s="117">
        <f>'Ph 1 Re'!E43</f>
        <v>354.5</v>
      </c>
    </row>
    <row r="18" spans="1:17" x14ac:dyDescent="0.2">
      <c r="A18" s="89">
        <v>4</v>
      </c>
      <c r="B18" s="127" t="str">
        <f>'Ph 1 Re'!A34</f>
        <v>Carmen Stafrace</v>
      </c>
      <c r="C18" s="128">
        <v>1105</v>
      </c>
      <c r="D18" s="89">
        <f>'Ph 1 Re'!Q34</f>
        <v>10</v>
      </c>
      <c r="E18" s="89">
        <f>'Ph 1 Re'!R34</f>
        <v>5</v>
      </c>
      <c r="F18" s="89">
        <f>'Ph 1 Re'!S34</f>
        <v>0</v>
      </c>
      <c r="G18" s="89">
        <f>'Ph 1 Re'!T34</f>
        <v>5</v>
      </c>
      <c r="H18" s="89">
        <f>'Ph 1 Re'!U34</f>
        <v>130</v>
      </c>
      <c r="I18" s="89">
        <f>'Ph 1 Re'!V34</f>
        <v>10</v>
      </c>
      <c r="J18" s="130"/>
      <c r="K18" s="131"/>
      <c r="L18" s="132">
        <f>'Ph 1 Re'!J43</f>
        <v>373.4</v>
      </c>
      <c r="M18" s="132">
        <f>'Ph 1 Re'!I43</f>
        <v>360.4</v>
      </c>
    </row>
    <row r="19" spans="1:17" x14ac:dyDescent="0.2">
      <c r="A19" s="89">
        <v>5</v>
      </c>
      <c r="B19" s="118" t="str">
        <f>'Ph 1 Re'!A37</f>
        <v>Carmen Bonello</v>
      </c>
      <c r="C19" s="116">
        <v>953</v>
      </c>
      <c r="D19" s="89">
        <f>'Ph 1 Re'!Q37</f>
        <v>10</v>
      </c>
      <c r="E19" s="89">
        <f>'Ph 1 Re'!R37</f>
        <v>4</v>
      </c>
      <c r="F19" s="89">
        <f>'Ph 1 Re'!S37</f>
        <v>0</v>
      </c>
      <c r="G19" s="89">
        <f>'Ph 1 Re'!T37</f>
        <v>6</v>
      </c>
      <c r="H19" s="89">
        <f>'Ph 1 Re'!U37</f>
        <v>-563</v>
      </c>
      <c r="I19" s="89">
        <f>'Ph 1 Re'!V37</f>
        <v>8</v>
      </c>
      <c r="J19" s="91"/>
      <c r="K19" s="106"/>
      <c r="L19" s="117">
        <f>'Ph 1 Re'!L43</f>
        <v>330</v>
      </c>
      <c r="M19" s="117">
        <f>'Ph 1 Re'!K43</f>
        <v>386.3</v>
      </c>
      <c r="O19" s="85" t="s">
        <v>259</v>
      </c>
    </row>
    <row r="20" spans="1:17" ht="13.5" thickBot="1" x14ac:dyDescent="0.25">
      <c r="A20" s="134">
        <v>6</v>
      </c>
      <c r="B20" s="143" t="str">
        <f>'Ph 1 Re'!A40</f>
        <v>Marie Testa</v>
      </c>
      <c r="C20" s="133">
        <v>865</v>
      </c>
      <c r="D20" s="134">
        <f>'Ph 1 Re'!Q40</f>
        <v>10</v>
      </c>
      <c r="E20" s="134">
        <f>'Ph 1 Re'!R40</f>
        <v>3</v>
      </c>
      <c r="F20" s="134">
        <f>'Ph 1 Re'!S40</f>
        <v>0</v>
      </c>
      <c r="G20" s="134">
        <f>'Ph 1 Re'!T40</f>
        <v>7</v>
      </c>
      <c r="H20" s="134">
        <f>'Ph 1 Re'!U40</f>
        <v>-737</v>
      </c>
      <c r="I20" s="134">
        <f>'Ph 1 Re'!V40</f>
        <v>6</v>
      </c>
      <c r="J20" s="125"/>
      <c r="K20" s="135"/>
      <c r="L20" s="136">
        <f>'Ph 1 Re'!N43</f>
        <v>306.8</v>
      </c>
      <c r="M20" s="136">
        <f>'Ph 1 Re'!M43</f>
        <v>380.5</v>
      </c>
    </row>
    <row r="21" spans="1:17" x14ac:dyDescent="0.2">
      <c r="A21" s="129"/>
      <c r="B21" s="127"/>
      <c r="C21" s="128"/>
      <c r="D21" s="129"/>
      <c r="E21" s="129"/>
      <c r="F21" s="129"/>
      <c r="G21" s="129"/>
      <c r="H21" s="129"/>
      <c r="I21" s="129"/>
      <c r="J21" s="130"/>
      <c r="K21" s="131"/>
      <c r="L21" s="132"/>
      <c r="M21" s="132"/>
    </row>
    <row r="22" spans="1:17" ht="11.25" customHeight="1" x14ac:dyDescent="0.2">
      <c r="A22" s="89"/>
      <c r="B22" s="115"/>
      <c r="C22" s="89"/>
      <c r="D22" s="115"/>
      <c r="E22" s="89"/>
      <c r="F22" s="89"/>
      <c r="G22" s="89"/>
      <c r="H22" s="89"/>
      <c r="I22" s="89"/>
      <c r="J22" s="91"/>
      <c r="K22" s="124"/>
      <c r="L22" s="106"/>
      <c r="M22" s="106"/>
    </row>
    <row r="23" spans="1:17" x14ac:dyDescent="0.2">
      <c r="A23" s="112"/>
      <c r="B23" s="119" t="s">
        <v>263</v>
      </c>
      <c r="C23" s="111"/>
      <c r="D23" s="113"/>
      <c r="E23" s="113"/>
      <c r="F23" s="113"/>
      <c r="G23" s="113"/>
      <c r="H23" s="114"/>
      <c r="I23" s="110"/>
      <c r="J23" s="110"/>
      <c r="K23" s="124" t="s">
        <v>266</v>
      </c>
      <c r="L23" s="112" t="s">
        <v>256</v>
      </c>
      <c r="M23" s="112" t="s">
        <v>256</v>
      </c>
    </row>
    <row r="24" spans="1:17" ht="13.5" thickBot="1" x14ac:dyDescent="0.25">
      <c r="A24" s="144" t="s">
        <v>50</v>
      </c>
      <c r="B24" s="144" t="s">
        <v>0</v>
      </c>
      <c r="C24" s="145" t="s">
        <v>45</v>
      </c>
      <c r="D24" s="146" t="s">
        <v>1</v>
      </c>
      <c r="E24" s="146" t="s">
        <v>2</v>
      </c>
      <c r="F24" s="146" t="s">
        <v>3</v>
      </c>
      <c r="G24" s="146" t="s">
        <v>4</v>
      </c>
      <c r="H24" s="146" t="s">
        <v>5</v>
      </c>
      <c r="I24" s="146" t="s">
        <v>6</v>
      </c>
      <c r="J24" s="147"/>
      <c r="K24" s="148" t="s">
        <v>267</v>
      </c>
      <c r="L24" s="144" t="s">
        <v>255</v>
      </c>
      <c r="M24" s="144" t="s">
        <v>257</v>
      </c>
    </row>
    <row r="25" spans="1:17" x14ac:dyDescent="0.2">
      <c r="A25" s="137">
        <v>1</v>
      </c>
      <c r="B25" s="127" t="str">
        <f>'Ph 1 Re'!A50</f>
        <v>Frans Farrugia</v>
      </c>
      <c r="C25" s="128">
        <v>1259</v>
      </c>
      <c r="D25" s="129">
        <f>'Ph 1 Re'!Q50</f>
        <v>10</v>
      </c>
      <c r="E25" s="129">
        <f>'Ph 1 Re'!R50</f>
        <v>9</v>
      </c>
      <c r="F25" s="129">
        <f>'Ph 1 Re'!S50</f>
        <v>0</v>
      </c>
      <c r="G25" s="129">
        <f>'Ph 1 Re'!T50</f>
        <v>1</v>
      </c>
      <c r="H25" s="129">
        <f>'Ph 1 Re'!U50</f>
        <v>1144</v>
      </c>
      <c r="I25" s="129">
        <f>'Ph 1 Re'!V50</f>
        <v>18</v>
      </c>
      <c r="J25" s="130"/>
      <c r="K25" s="131"/>
      <c r="L25" s="132">
        <f>'Ph 1 Re'!F65</f>
        <v>425.6</v>
      </c>
      <c r="M25" s="132">
        <f>'Ph 1 Re'!E65</f>
        <v>311.2</v>
      </c>
      <c r="P25" s="87"/>
      <c r="Q25" s="87"/>
    </row>
    <row r="26" spans="1:17" x14ac:dyDescent="0.2">
      <c r="A26" s="126">
        <v>2</v>
      </c>
      <c r="B26" s="150" t="str">
        <f>'Ph 1 Re'!A56</f>
        <v>Paul Frendo</v>
      </c>
      <c r="C26" s="116">
        <v>1180</v>
      </c>
      <c r="D26" s="89">
        <f>'Ph 1 Re'!Q56</f>
        <v>10</v>
      </c>
      <c r="E26" s="89">
        <f>'Ph 1 Re'!R56</f>
        <v>8</v>
      </c>
      <c r="F26" s="89">
        <f>'Ph 1 Re'!S56</f>
        <v>0</v>
      </c>
      <c r="G26" s="89">
        <f>'Ph 1 Re'!T56</f>
        <v>2</v>
      </c>
      <c r="H26" s="89">
        <f>'Ph 1 Re'!U56</f>
        <v>467</v>
      </c>
      <c r="I26" s="89">
        <f>'Ph 1 Re'!V56</f>
        <v>16</v>
      </c>
      <c r="J26" s="91"/>
      <c r="K26" s="106"/>
      <c r="L26" s="117">
        <f>'Ph 1 Re'!J65</f>
        <v>318.2</v>
      </c>
      <c r="M26" s="117">
        <f>'Ph 1 Re'!I65</f>
        <v>271.5</v>
      </c>
      <c r="O26" s="120"/>
    </row>
    <row r="27" spans="1:17" x14ac:dyDescent="0.2">
      <c r="A27" s="126">
        <v>3</v>
      </c>
      <c r="B27" s="118" t="str">
        <f>'Ph 1 Re'!A47</f>
        <v>Paul Mifsud</v>
      </c>
      <c r="C27" s="116">
        <v>1389</v>
      </c>
      <c r="D27" s="89">
        <f>'Ph 1 Re'!Q47</f>
        <v>10</v>
      </c>
      <c r="E27" s="89">
        <f>'Ph 1 Re'!R47</f>
        <v>5</v>
      </c>
      <c r="F27" s="89">
        <f>'Ph 1 Re'!S47</f>
        <v>0</v>
      </c>
      <c r="G27" s="89">
        <f>'Ph 1 Re'!T47</f>
        <v>5</v>
      </c>
      <c r="H27" s="89">
        <f>'Ph 1 Re'!U47</f>
        <v>-229</v>
      </c>
      <c r="I27" s="89">
        <f>'Ph 1 Re'!V47</f>
        <v>10</v>
      </c>
      <c r="J27" s="91"/>
      <c r="K27" s="106"/>
      <c r="L27" s="117">
        <f>'Ph 1 Re'!D65</f>
        <v>361.7</v>
      </c>
      <c r="M27" s="117">
        <f>'Ph 1 Re'!C65</f>
        <v>384.6</v>
      </c>
    </row>
    <row r="28" spans="1:17" x14ac:dyDescent="0.2">
      <c r="A28" s="89">
        <v>4</v>
      </c>
      <c r="B28" s="127" t="str">
        <f>'Ph 1 Re'!A53</f>
        <v>Marlene Calleja</v>
      </c>
      <c r="C28" s="128">
        <v>1211</v>
      </c>
      <c r="D28" s="89">
        <f>'Ph 1 Re'!Q53</f>
        <v>10</v>
      </c>
      <c r="E28" s="89">
        <f>'Ph 1 Re'!R53</f>
        <v>5</v>
      </c>
      <c r="F28" s="89">
        <f>'Ph 1 Re'!S53</f>
        <v>0</v>
      </c>
      <c r="G28" s="89">
        <f>'Ph 1 Re'!T53</f>
        <v>5</v>
      </c>
      <c r="H28" s="89">
        <f>'Ph 1 Re'!U53</f>
        <v>-452</v>
      </c>
      <c r="I28" s="89">
        <f>'Ph 1 Re'!V53</f>
        <v>10</v>
      </c>
      <c r="J28" s="130"/>
      <c r="K28" s="131"/>
      <c r="L28" s="132">
        <f>'Ph 1 Re'!H65</f>
        <v>296.2</v>
      </c>
      <c r="M28" s="132">
        <f>'Ph 1 Re'!G65</f>
        <v>341.4</v>
      </c>
    </row>
    <row r="29" spans="1:17" x14ac:dyDescent="0.2">
      <c r="A29" s="89">
        <v>5</v>
      </c>
      <c r="B29" s="118" t="str">
        <f>'Ph 1 Re'!A59</f>
        <v>Lilian Spiteri</v>
      </c>
      <c r="C29" s="116">
        <v>922</v>
      </c>
      <c r="D29" s="89">
        <f>'Ph 1 Re'!Q59</f>
        <v>10</v>
      </c>
      <c r="E29" s="89">
        <f>'Ph 1 Re'!R59</f>
        <v>2</v>
      </c>
      <c r="F29" s="89">
        <f>'Ph 1 Re'!S59</f>
        <v>0</v>
      </c>
      <c r="G29" s="89">
        <f>'Ph 1 Re'!T59</f>
        <v>8</v>
      </c>
      <c r="H29" s="89">
        <f>'Ph 1 Re'!U59</f>
        <v>-467</v>
      </c>
      <c r="I29" s="89">
        <f>'Ph 1 Re'!V59</f>
        <v>4</v>
      </c>
      <c r="J29" s="91"/>
      <c r="K29" s="106"/>
      <c r="L29" s="117">
        <f>'Ph 1 Re'!L65</f>
        <v>241.1</v>
      </c>
      <c r="M29" s="117">
        <f>'Ph 1 Re'!K65</f>
        <v>287.8</v>
      </c>
    </row>
    <row r="30" spans="1:17" ht="13.5" thickBot="1" x14ac:dyDescent="0.25">
      <c r="A30" s="134">
        <v>6</v>
      </c>
      <c r="B30" s="143" t="str">
        <f>'Ph 1 Re'!A62</f>
        <v>Laura Borg</v>
      </c>
      <c r="C30" s="133">
        <v>888</v>
      </c>
      <c r="D30" s="134">
        <f>'Ph 1 Re'!Q62</f>
        <v>10</v>
      </c>
      <c r="E30" s="134">
        <f>'Ph 1 Re'!R62</f>
        <v>1</v>
      </c>
      <c r="F30" s="134">
        <f>'Ph 1 Re'!S62</f>
        <v>0</v>
      </c>
      <c r="G30" s="134">
        <f>'Ph 1 Re'!T62</f>
        <v>9</v>
      </c>
      <c r="H30" s="134">
        <f>'Ph 1 Re'!U62</f>
        <v>-463</v>
      </c>
      <c r="I30" s="134">
        <f>'Ph 1 Re'!V62</f>
        <v>2</v>
      </c>
      <c r="J30" s="125"/>
      <c r="K30" s="135"/>
      <c r="L30" s="136">
        <f>'Ph 1 Re'!N65</f>
        <v>335.5</v>
      </c>
      <c r="M30" s="136">
        <f>'Ph 1 Re'!M65</f>
        <v>381.8</v>
      </c>
    </row>
    <row r="31" spans="1:17" x14ac:dyDescent="0.2">
      <c r="A31" s="88"/>
      <c r="B31" s="90"/>
      <c r="C31" s="88"/>
      <c r="D31" s="88"/>
      <c r="E31" s="88"/>
      <c r="F31" s="88"/>
      <c r="G31" s="88"/>
      <c r="H31" s="88"/>
      <c r="I31" s="88"/>
    </row>
    <row r="32" spans="1:17" x14ac:dyDescent="0.2">
      <c r="A32" s="88"/>
      <c r="B32" s="90"/>
      <c r="C32" s="88"/>
      <c r="D32" s="88"/>
      <c r="E32" s="88"/>
      <c r="F32" s="88"/>
      <c r="G32" s="88"/>
      <c r="H32" s="88"/>
      <c r="I32" s="88"/>
    </row>
    <row r="33" spans="1:9" x14ac:dyDescent="0.2">
      <c r="A33" s="88"/>
      <c r="B33" s="90"/>
      <c r="C33" s="88"/>
      <c r="D33" s="88"/>
      <c r="E33" s="88"/>
      <c r="F33" s="88"/>
      <c r="G33" s="88"/>
      <c r="H33" s="88"/>
      <c r="I33" s="88"/>
    </row>
    <row r="34" spans="1:9" x14ac:dyDescent="0.2">
      <c r="A34" s="88"/>
      <c r="B34" s="90"/>
      <c r="C34" s="88"/>
      <c r="D34" s="88"/>
      <c r="E34" s="88"/>
      <c r="F34" s="88"/>
      <c r="G34" s="88"/>
      <c r="H34" s="88"/>
      <c r="I34" s="88"/>
    </row>
  </sheetData>
  <mergeCells count="4">
    <mergeCell ref="H1:I1"/>
    <mergeCell ref="C1:E1"/>
    <mergeCell ref="A1:B1"/>
    <mergeCell ref="A2:I2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9"/>
    <pageSetUpPr fitToPage="1"/>
  </sheetPr>
  <dimension ref="A1:Q37"/>
  <sheetViews>
    <sheetView tabSelected="1" topLeftCell="A2" zoomScaleNormal="100" workbookViewId="0">
      <selection activeCell="O36" sqref="O36"/>
    </sheetView>
  </sheetViews>
  <sheetFormatPr defaultRowHeight="12.75" x14ac:dyDescent="0.2"/>
  <cols>
    <col min="1" max="1" width="5.5703125" style="85" customWidth="1"/>
    <col min="2" max="2" width="18.42578125" style="85" customWidth="1"/>
    <col min="3" max="3" width="6.140625" style="86" hidden="1" customWidth="1"/>
    <col min="4" max="5" width="7.140625" style="86" customWidth="1"/>
    <col min="6" max="6" width="7.28515625" style="86" customWidth="1"/>
    <col min="7" max="9" width="7.140625" style="86" customWidth="1"/>
    <col min="10" max="10" width="1.140625" style="84" hidden="1" customWidth="1"/>
    <col min="11" max="11" width="7" style="86" hidden="1" customWidth="1"/>
    <col min="12" max="12" width="7.28515625" style="86" bestFit="1" customWidth="1"/>
    <col min="13" max="13" width="7.28515625" style="86" customWidth="1"/>
    <col min="14" max="14" width="9.140625" style="85"/>
    <col min="15" max="15" width="9.140625" style="188"/>
    <col min="16" max="16" width="18" style="189" customWidth="1"/>
    <col min="17" max="16384" width="9.140625" style="85"/>
  </cols>
  <sheetData>
    <row r="1" spans="1:17" ht="15" hidden="1" customHeight="1" x14ac:dyDescent="0.2">
      <c r="A1" s="200"/>
      <c r="B1" s="200"/>
      <c r="C1" s="202" t="s">
        <v>44</v>
      </c>
      <c r="D1" s="202"/>
      <c r="E1" s="202"/>
      <c r="F1" s="186">
        <f>'Phase 1 Standings'!F1</f>
        <v>1</v>
      </c>
      <c r="G1" s="108"/>
      <c r="H1" s="197">
        <v>41093</v>
      </c>
      <c r="I1" s="198"/>
      <c r="J1" s="109"/>
      <c r="K1" s="109"/>
      <c r="L1" s="109"/>
      <c r="M1" s="91"/>
    </row>
    <row r="2" spans="1:17" ht="15.75" x14ac:dyDescent="0.25">
      <c r="A2" s="201" t="s">
        <v>277</v>
      </c>
      <c r="B2" s="201"/>
      <c r="C2" s="201"/>
      <c r="D2" s="201"/>
      <c r="E2" s="201"/>
      <c r="F2" s="201"/>
      <c r="G2" s="201"/>
      <c r="H2" s="201"/>
      <c r="I2" s="201"/>
      <c r="J2" s="110"/>
      <c r="K2" s="124"/>
      <c r="L2" s="111"/>
      <c r="M2" s="111"/>
      <c r="O2" s="192"/>
      <c r="P2" s="193"/>
    </row>
    <row r="3" spans="1:17" x14ac:dyDescent="0.2">
      <c r="A3" s="112"/>
      <c r="B3" s="119" t="s">
        <v>278</v>
      </c>
      <c r="C3" s="111"/>
      <c r="D3" s="113"/>
      <c r="E3" s="113"/>
      <c r="F3" s="113"/>
      <c r="G3" s="113"/>
      <c r="H3" s="114"/>
      <c r="I3" s="110"/>
      <c r="J3" s="110"/>
      <c r="K3" s="124" t="s">
        <v>266</v>
      </c>
      <c r="L3" s="112" t="s">
        <v>256</v>
      </c>
      <c r="M3" s="112" t="s">
        <v>256</v>
      </c>
      <c r="O3" s="192"/>
      <c r="P3" s="193"/>
      <c r="Q3" s="84"/>
    </row>
    <row r="4" spans="1:17" ht="13.5" thickBot="1" x14ac:dyDescent="0.25">
      <c r="A4" s="144" t="s">
        <v>50</v>
      </c>
      <c r="B4" s="144" t="s">
        <v>0</v>
      </c>
      <c r="C4" s="145" t="s">
        <v>45</v>
      </c>
      <c r="D4" s="146" t="s">
        <v>1</v>
      </c>
      <c r="E4" s="146" t="s">
        <v>2</v>
      </c>
      <c r="F4" s="146" t="s">
        <v>3</v>
      </c>
      <c r="G4" s="146" t="s">
        <v>4</v>
      </c>
      <c r="H4" s="146" t="s">
        <v>5</v>
      </c>
      <c r="I4" s="146" t="s">
        <v>6</v>
      </c>
      <c r="J4" s="147"/>
      <c r="K4" s="148" t="s">
        <v>267</v>
      </c>
      <c r="L4" s="144" t="s">
        <v>255</v>
      </c>
      <c r="M4" s="144" t="s">
        <v>257</v>
      </c>
      <c r="O4" s="192"/>
      <c r="P4" s="193"/>
      <c r="Q4" s="84"/>
    </row>
    <row r="5" spans="1:17" x14ac:dyDescent="0.2">
      <c r="A5" s="137">
        <v>1</v>
      </c>
      <c r="B5" s="194" t="str">
        <f>'Phase 2 Results'!A3</f>
        <v>Albert Zammit</v>
      </c>
      <c r="C5" s="128"/>
      <c r="D5" s="129">
        <f>'Phase 2 Results'!K3</f>
        <v>6</v>
      </c>
      <c r="E5" s="129">
        <f>'Phase 2 Results'!L3</f>
        <v>4</v>
      </c>
      <c r="F5" s="129">
        <f>'Phase 2 Results'!M3</f>
        <v>0</v>
      </c>
      <c r="G5" s="129">
        <f>'Phase 2 Results'!N3</f>
        <v>2</v>
      </c>
      <c r="H5" s="129">
        <f>'Phase 2 Results'!O3</f>
        <v>318</v>
      </c>
      <c r="I5" s="129">
        <f>'Phase 2 Results'!P3</f>
        <v>8</v>
      </c>
      <c r="J5" s="130"/>
      <c r="K5" s="131"/>
      <c r="L5" s="132">
        <f>'Phase 2 Results'!D15</f>
        <v>408.5</v>
      </c>
      <c r="M5" s="132">
        <f>'Phase 2 Results'!C15</f>
        <v>355.5</v>
      </c>
      <c r="N5" s="87"/>
      <c r="O5" s="192"/>
      <c r="P5" s="193"/>
      <c r="Q5" s="84"/>
    </row>
    <row r="6" spans="1:17" x14ac:dyDescent="0.2">
      <c r="A6" s="126">
        <v>2</v>
      </c>
      <c r="B6" s="195" t="str">
        <f>'Phase 2 Results'!A7</f>
        <v>Moira Fenech</v>
      </c>
      <c r="C6" s="116"/>
      <c r="D6" s="129">
        <f>'Phase 2 Results'!K7</f>
        <v>6</v>
      </c>
      <c r="E6" s="129">
        <f>'Phase 2 Results'!L7</f>
        <v>4</v>
      </c>
      <c r="F6" s="129">
        <f>'Phase 2 Results'!M7</f>
        <v>0</v>
      </c>
      <c r="G6" s="129">
        <f>'Phase 2 Results'!N7</f>
        <v>2</v>
      </c>
      <c r="H6" s="129">
        <f>'Phase 2 Results'!O7</f>
        <v>138</v>
      </c>
      <c r="I6" s="129">
        <f>'Phase 2 Results'!P7</f>
        <v>8</v>
      </c>
      <c r="J6" s="91"/>
      <c r="K6" s="106"/>
      <c r="L6" s="117">
        <f>'Phase 2 Results'!F15</f>
        <v>399.5</v>
      </c>
      <c r="M6" s="117">
        <f>'Phase 2 Results'!E15</f>
        <v>376.5</v>
      </c>
      <c r="O6" s="192"/>
      <c r="P6" s="193"/>
      <c r="Q6" s="84"/>
    </row>
    <row r="7" spans="1:17" ht="13.5" thickBot="1" x14ac:dyDescent="0.25">
      <c r="A7" s="149">
        <v>3</v>
      </c>
      <c r="B7" s="196" t="str">
        <f>'Phase 2 Results'!A11</f>
        <v>Frans Farrugia</v>
      </c>
      <c r="C7" s="133"/>
      <c r="D7" s="134">
        <f>'Phase 2 Results'!K11</f>
        <v>6</v>
      </c>
      <c r="E7" s="134">
        <f>'Phase 2 Results'!L11</f>
        <v>1</v>
      </c>
      <c r="F7" s="134">
        <f>'Phase 2 Results'!M11</f>
        <v>0</v>
      </c>
      <c r="G7" s="134">
        <f>'Phase 2 Results'!N11</f>
        <v>5</v>
      </c>
      <c r="H7" s="134">
        <f>'Phase 2 Results'!O11</f>
        <v>-456</v>
      </c>
      <c r="I7" s="134">
        <f>'Phase 2 Results'!P11</f>
        <v>2</v>
      </c>
      <c r="J7" s="125"/>
      <c r="K7" s="135"/>
      <c r="L7" s="136">
        <f>'Phase 2 Results'!H15</f>
        <v>339.16666666666669</v>
      </c>
      <c r="M7" s="136">
        <f>'Phase 2 Results'!G15</f>
        <v>415.16666666666669</v>
      </c>
    </row>
    <row r="8" spans="1:17" hidden="1" x14ac:dyDescent="0.2">
      <c r="A8" s="129"/>
      <c r="B8" s="127"/>
      <c r="C8" s="128"/>
      <c r="D8" s="129"/>
      <c r="E8" s="129"/>
      <c r="F8" s="129"/>
      <c r="G8" s="129"/>
      <c r="H8" s="129"/>
      <c r="I8" s="129"/>
      <c r="J8" s="130"/>
      <c r="K8" s="131"/>
      <c r="L8" s="132"/>
      <c r="M8" s="132"/>
    </row>
    <row r="9" spans="1:17" x14ac:dyDescent="0.2">
      <c r="A9" s="112"/>
      <c r="B9" s="119" t="s">
        <v>279</v>
      </c>
      <c r="C9" s="111"/>
      <c r="D9" s="113"/>
      <c r="E9" s="113"/>
      <c r="F9" s="113"/>
      <c r="G9" s="113"/>
      <c r="H9" s="114"/>
      <c r="I9" s="110"/>
      <c r="J9" s="110"/>
      <c r="K9" s="124" t="s">
        <v>266</v>
      </c>
      <c r="L9" s="112" t="s">
        <v>256</v>
      </c>
      <c r="M9" s="112" t="s">
        <v>256</v>
      </c>
    </row>
    <row r="10" spans="1:17" ht="13.5" thickBot="1" x14ac:dyDescent="0.25">
      <c r="A10" s="144" t="s">
        <v>50</v>
      </c>
      <c r="B10" s="144" t="s">
        <v>0</v>
      </c>
      <c r="C10" s="145" t="s">
        <v>45</v>
      </c>
      <c r="D10" s="146" t="s">
        <v>1</v>
      </c>
      <c r="E10" s="146" t="s">
        <v>2</v>
      </c>
      <c r="F10" s="146" t="s">
        <v>3</v>
      </c>
      <c r="G10" s="146" t="s">
        <v>4</v>
      </c>
      <c r="H10" s="146" t="s">
        <v>5</v>
      </c>
      <c r="I10" s="146" t="s">
        <v>6</v>
      </c>
      <c r="J10" s="147"/>
      <c r="K10" s="148" t="s">
        <v>267</v>
      </c>
      <c r="L10" s="144" t="s">
        <v>255</v>
      </c>
      <c r="M10" s="144" t="s">
        <v>257</v>
      </c>
    </row>
    <row r="11" spans="1:17" x14ac:dyDescent="0.2">
      <c r="A11" s="89">
        <v>4</v>
      </c>
      <c r="B11" s="194" t="str">
        <f>'Phase 2 Results'!A26</f>
        <v>Paul Frendo</v>
      </c>
      <c r="C11" s="128"/>
      <c r="D11" s="129">
        <f>'Phase 2 Results'!K26</f>
        <v>3</v>
      </c>
      <c r="E11" s="129">
        <f>'Phase 2 Results'!L26</f>
        <v>2</v>
      </c>
      <c r="F11" s="129">
        <f>'Phase 2 Results'!M26</f>
        <v>0</v>
      </c>
      <c r="G11" s="129">
        <f>'Phase 2 Results'!N26</f>
        <v>1</v>
      </c>
      <c r="H11" s="129">
        <f>'Phase 2 Results'!O26</f>
        <v>51</v>
      </c>
      <c r="I11" s="129">
        <f>'Phase 2 Results'!P26</f>
        <v>4</v>
      </c>
      <c r="J11" s="130"/>
      <c r="K11" s="131"/>
      <c r="L11" s="132">
        <f>'Phase 2 Results'!H30</f>
        <v>414.33333333333331</v>
      </c>
      <c r="M11" s="132">
        <f>'Phase 2 Results'!G30</f>
        <v>397.33333333333331</v>
      </c>
    </row>
    <row r="12" spans="1:17" x14ac:dyDescent="0.2">
      <c r="A12" s="89">
        <v>5</v>
      </c>
      <c r="B12" s="118" t="str">
        <f>'Phase 2 Results'!A22</f>
        <v>AnneMarie Holland</v>
      </c>
      <c r="C12" s="116"/>
      <c r="D12" s="129">
        <f>'Phase 2 Results'!K22</f>
        <v>3</v>
      </c>
      <c r="E12" s="129">
        <f>'Phase 2 Results'!L22</f>
        <v>1</v>
      </c>
      <c r="F12" s="129">
        <f>'Phase 2 Results'!M22</f>
        <v>0</v>
      </c>
      <c r="G12" s="129">
        <f>'Phase 2 Results'!N22</f>
        <v>2</v>
      </c>
      <c r="H12" s="129">
        <f>'Phase 2 Results'!O22</f>
        <v>-51</v>
      </c>
      <c r="I12" s="129">
        <f>'Phase 2 Results'!P22</f>
        <v>2</v>
      </c>
      <c r="J12" s="91"/>
      <c r="K12" s="106"/>
      <c r="L12" s="117">
        <f>'Phase 2 Results'!F30</f>
        <v>397.33333333333331</v>
      </c>
      <c r="M12" s="117">
        <f>'Phase 2 Results'!E30</f>
        <v>414.33333333333331</v>
      </c>
      <c r="O12" s="188" t="s">
        <v>259</v>
      </c>
    </row>
    <row r="13" spans="1:17" ht="13.5" hidden="1" thickBot="1" x14ac:dyDescent="0.25">
      <c r="A13" s="134">
        <v>6</v>
      </c>
      <c r="B13" s="190" t="str">
        <f>'Phase 2 Results'!A18</f>
        <v>Sam Mangion</v>
      </c>
      <c r="C13" s="133"/>
      <c r="D13" s="134">
        <f>'Phase 2 Results'!K18</f>
        <v>0</v>
      </c>
      <c r="E13" s="134">
        <f>'Phase 2 Results'!L18</f>
        <v>0</v>
      </c>
      <c r="F13" s="134">
        <f>'Phase 2 Results'!M18</f>
        <v>0</v>
      </c>
      <c r="G13" s="134">
        <f>'Phase 2 Results'!N18</f>
        <v>0</v>
      </c>
      <c r="H13" s="134">
        <f>'Phase 2 Results'!O18</f>
        <v>0</v>
      </c>
      <c r="I13" s="134">
        <f>'Phase 2 Results'!P18</f>
        <v>0</v>
      </c>
      <c r="J13" s="125"/>
      <c r="K13" s="135"/>
      <c r="L13" s="136" t="e">
        <f>'Phase 2 Results'!D30</f>
        <v>#DIV/0!</v>
      </c>
      <c r="M13" s="136" t="e">
        <f>'Phase 2 Results'!C30</f>
        <v>#DIV/0!</v>
      </c>
    </row>
    <row r="14" spans="1:17" hidden="1" x14ac:dyDescent="0.2">
      <c r="A14" s="129"/>
      <c r="B14" s="127"/>
      <c r="C14" s="128"/>
      <c r="D14" s="129"/>
      <c r="E14" s="129"/>
      <c r="F14" s="129"/>
      <c r="G14" s="129"/>
      <c r="H14" s="129"/>
      <c r="I14" s="129"/>
      <c r="J14" s="130"/>
      <c r="K14" s="131"/>
      <c r="L14" s="132"/>
      <c r="M14" s="132"/>
    </row>
    <row r="15" spans="1:17" x14ac:dyDescent="0.2">
      <c r="A15" s="112"/>
      <c r="B15" s="119" t="s">
        <v>280</v>
      </c>
      <c r="C15" s="111"/>
      <c r="D15" s="113"/>
      <c r="E15" s="113"/>
      <c r="F15" s="113"/>
      <c r="G15" s="113"/>
      <c r="H15" s="114"/>
      <c r="I15" s="110"/>
      <c r="J15" s="110"/>
      <c r="K15" s="124" t="s">
        <v>266</v>
      </c>
      <c r="L15" s="112" t="s">
        <v>256</v>
      </c>
      <c r="M15" s="112" t="s">
        <v>256</v>
      </c>
    </row>
    <row r="16" spans="1:17" ht="13.5" thickBot="1" x14ac:dyDescent="0.25">
      <c r="A16" s="144" t="s">
        <v>50</v>
      </c>
      <c r="B16" s="144" t="s">
        <v>0</v>
      </c>
      <c r="C16" s="145" t="s">
        <v>45</v>
      </c>
      <c r="D16" s="146" t="s">
        <v>1</v>
      </c>
      <c r="E16" s="146" t="s">
        <v>2</v>
      </c>
      <c r="F16" s="146" t="s">
        <v>3</v>
      </c>
      <c r="G16" s="146" t="s">
        <v>4</v>
      </c>
      <c r="H16" s="146" t="s">
        <v>5</v>
      </c>
      <c r="I16" s="146" t="s">
        <v>6</v>
      </c>
      <c r="J16" s="147"/>
      <c r="K16" s="148" t="s">
        <v>267</v>
      </c>
      <c r="L16" s="144" t="s">
        <v>255</v>
      </c>
      <c r="M16" s="144" t="s">
        <v>257</v>
      </c>
    </row>
    <row r="17" spans="1:15" x14ac:dyDescent="0.2">
      <c r="A17" s="89">
        <v>7</v>
      </c>
      <c r="B17" s="127" t="str">
        <f>'Phase 2 Results'!A41</f>
        <v>Paul J. Mifsud</v>
      </c>
      <c r="C17" s="128"/>
      <c r="D17" s="129">
        <f>'Phase 2 Results'!K41</f>
        <v>6</v>
      </c>
      <c r="E17" s="129">
        <f>'Phase 2 Results'!L41</f>
        <v>5</v>
      </c>
      <c r="F17" s="129">
        <f>'Phase 2 Results'!M41</f>
        <v>0</v>
      </c>
      <c r="G17" s="129">
        <f>'Phase 2 Results'!N41</f>
        <v>1</v>
      </c>
      <c r="H17" s="129">
        <f>'Phase 2 Results'!O41</f>
        <v>479</v>
      </c>
      <c r="I17" s="129">
        <f>'Phase 2 Results'!P41</f>
        <v>10</v>
      </c>
      <c r="J17" s="130"/>
      <c r="K17" s="131"/>
      <c r="L17" s="132">
        <f>'Phase 2 Results'!H45</f>
        <v>451.5</v>
      </c>
      <c r="M17" s="132">
        <f>'Phase 2 Results'!G45</f>
        <v>371.66666666666669</v>
      </c>
    </row>
    <row r="18" spans="1:15" x14ac:dyDescent="0.2">
      <c r="A18" s="89">
        <v>8</v>
      </c>
      <c r="B18" s="118" t="str">
        <f>'Phase 2 Results'!A37</f>
        <v>Josephine Mayo</v>
      </c>
      <c r="C18" s="116"/>
      <c r="D18" s="129">
        <f>'Phase 2 Results'!K37</f>
        <v>6</v>
      </c>
      <c r="E18" s="129">
        <f>'Phase 2 Results'!L37</f>
        <v>2</v>
      </c>
      <c r="F18" s="129">
        <f>'Phase 2 Results'!M37</f>
        <v>0</v>
      </c>
      <c r="G18" s="129">
        <f>'Phase 2 Results'!N37</f>
        <v>4</v>
      </c>
      <c r="H18" s="129">
        <f>'Phase 2 Results'!O37</f>
        <v>-235</v>
      </c>
      <c r="I18" s="129">
        <f>'Phase 2 Results'!P37</f>
        <v>4</v>
      </c>
      <c r="J18" s="91"/>
      <c r="K18" s="106"/>
      <c r="L18" s="117">
        <f>'Phase 2 Results'!F45</f>
        <v>368.33333333333331</v>
      </c>
      <c r="M18" s="117">
        <f>'Phase 2 Results'!E45</f>
        <v>407.5</v>
      </c>
    </row>
    <row r="19" spans="1:15" ht="13.5" thickBot="1" x14ac:dyDescent="0.25">
      <c r="A19" s="134">
        <v>9</v>
      </c>
      <c r="B19" s="187" t="str">
        <f>'Phase 2 Results'!A33</f>
        <v>Alfred Xuereb</v>
      </c>
      <c r="C19" s="133"/>
      <c r="D19" s="134">
        <f>'Phase 2 Results'!K33</f>
        <v>6</v>
      </c>
      <c r="E19" s="134">
        <f>'Phase 2 Results'!L33</f>
        <v>2</v>
      </c>
      <c r="F19" s="134">
        <f>'Phase 2 Results'!M33</f>
        <v>0</v>
      </c>
      <c r="G19" s="134">
        <f>'Phase 2 Results'!N33</f>
        <v>4</v>
      </c>
      <c r="H19" s="134">
        <f>'Phase 2 Results'!O33</f>
        <v>-244</v>
      </c>
      <c r="I19" s="134">
        <f>'Phase 2 Results'!P33</f>
        <v>4</v>
      </c>
      <c r="J19" s="125"/>
      <c r="K19" s="135"/>
      <c r="L19" s="136">
        <f>'Phase 2 Results'!D45</f>
        <v>371.16666666666669</v>
      </c>
      <c r="M19" s="136">
        <f>'Phase 2 Results'!C45</f>
        <v>411.83333333333331</v>
      </c>
    </row>
    <row r="20" spans="1:15" hidden="1" x14ac:dyDescent="0.2">
      <c r="A20" s="129"/>
      <c r="B20" s="127"/>
      <c r="C20" s="128"/>
      <c r="D20" s="129"/>
      <c r="E20" s="129"/>
      <c r="F20" s="129"/>
      <c r="G20" s="129"/>
      <c r="H20" s="129"/>
      <c r="I20" s="129"/>
      <c r="J20" s="130"/>
      <c r="K20" s="131"/>
      <c r="L20" s="132"/>
      <c r="M20" s="132"/>
    </row>
    <row r="21" spans="1:15" x14ac:dyDescent="0.2">
      <c r="A21" s="112"/>
      <c r="B21" s="119" t="s">
        <v>281</v>
      </c>
      <c r="C21" s="111"/>
      <c r="D21" s="113"/>
      <c r="E21" s="113"/>
      <c r="F21" s="113"/>
      <c r="G21" s="113"/>
      <c r="H21" s="114"/>
      <c r="I21" s="110"/>
      <c r="J21" s="110"/>
      <c r="K21" s="124" t="s">
        <v>266</v>
      </c>
      <c r="L21" s="112" t="s">
        <v>256</v>
      </c>
      <c r="M21" s="112" t="s">
        <v>256</v>
      </c>
    </row>
    <row r="22" spans="1:15" ht="13.5" thickBot="1" x14ac:dyDescent="0.25">
      <c r="A22" s="144" t="s">
        <v>50</v>
      </c>
      <c r="B22" s="144" t="s">
        <v>0</v>
      </c>
      <c r="C22" s="145" t="s">
        <v>45</v>
      </c>
      <c r="D22" s="146" t="s">
        <v>1</v>
      </c>
      <c r="E22" s="146" t="s">
        <v>2</v>
      </c>
      <c r="F22" s="146" t="s">
        <v>3</v>
      </c>
      <c r="G22" s="146" t="s">
        <v>4</v>
      </c>
      <c r="H22" s="146" t="s">
        <v>5</v>
      </c>
      <c r="I22" s="146" t="s">
        <v>6</v>
      </c>
      <c r="J22" s="147"/>
      <c r="K22" s="148" t="s">
        <v>267</v>
      </c>
      <c r="L22" s="144" t="s">
        <v>255</v>
      </c>
      <c r="M22" s="144" t="s">
        <v>257</v>
      </c>
    </row>
    <row r="23" spans="1:15" x14ac:dyDescent="0.2">
      <c r="A23" s="137">
        <v>10</v>
      </c>
      <c r="B23" s="194" t="str">
        <f>'Phase 2 Results'!A56</f>
        <v>Marlene Calleja</v>
      </c>
      <c r="C23" s="128"/>
      <c r="D23" s="129">
        <f>'Phase 2 Results'!K56</f>
        <v>6</v>
      </c>
      <c r="E23" s="129">
        <f>'Phase 2 Results'!L56</f>
        <v>5</v>
      </c>
      <c r="F23" s="129">
        <f>'Phase 2 Results'!M56</f>
        <v>0</v>
      </c>
      <c r="G23" s="129">
        <f>'Phase 2 Results'!N56</f>
        <v>1</v>
      </c>
      <c r="H23" s="129">
        <f>'Phase 2 Results'!O56</f>
        <v>-50</v>
      </c>
      <c r="I23" s="129">
        <f>'Phase 2 Results'!P56</f>
        <v>10</v>
      </c>
      <c r="J23" s="130"/>
      <c r="K23" s="131"/>
      <c r="L23" s="132">
        <f>'Phase 2 Results'!H60</f>
        <v>375.83333333333331</v>
      </c>
      <c r="M23" s="132">
        <f>'Phase 2 Results'!G60</f>
        <v>384.16666666666669</v>
      </c>
      <c r="N23" s="87"/>
    </row>
    <row r="24" spans="1:15" x14ac:dyDescent="0.2">
      <c r="A24" s="126">
        <v>11</v>
      </c>
      <c r="B24" s="195" t="str">
        <f>'Phase 2 Results'!A48</f>
        <v>Maria Scicluna</v>
      </c>
      <c r="C24" s="116"/>
      <c r="D24" s="129">
        <f>'Phase 2 Results'!K48</f>
        <v>6</v>
      </c>
      <c r="E24" s="129">
        <f>'Phase 2 Results'!L48</f>
        <v>3</v>
      </c>
      <c r="F24" s="129">
        <f>'Phase 2 Results'!M48</f>
        <v>0</v>
      </c>
      <c r="G24" s="129">
        <f>'Phase 2 Results'!N48</f>
        <v>3</v>
      </c>
      <c r="H24" s="129">
        <f>'Phase 2 Results'!O48</f>
        <v>-202</v>
      </c>
      <c r="I24" s="129">
        <f>'Phase 2 Results'!P48</f>
        <v>6</v>
      </c>
      <c r="J24" s="91"/>
      <c r="K24" s="106"/>
      <c r="L24" s="117">
        <f>'Phase 2 Results'!D60</f>
        <v>225.66666666666666</v>
      </c>
      <c r="M24" s="117">
        <f>'Phase 2 Results'!C60</f>
        <v>259.33333333333331</v>
      </c>
    </row>
    <row r="25" spans="1:15" ht="13.5" thickBot="1" x14ac:dyDescent="0.25">
      <c r="A25" s="149">
        <v>12</v>
      </c>
      <c r="B25" s="143" t="str">
        <f>'Phase 2 Results'!A52</f>
        <v>Carmen Stafrace</v>
      </c>
      <c r="C25" s="133"/>
      <c r="D25" s="134">
        <f>'Phase 2 Results'!K52</f>
        <v>6</v>
      </c>
      <c r="E25" s="134">
        <f>'Phase 2 Results'!L52</f>
        <v>1</v>
      </c>
      <c r="F25" s="134">
        <f>'Phase 2 Results'!M52</f>
        <v>0</v>
      </c>
      <c r="G25" s="134">
        <f>'Phase 2 Results'!N52</f>
        <v>5</v>
      </c>
      <c r="H25" s="134">
        <f>'Phase 2 Results'!O52</f>
        <v>252</v>
      </c>
      <c r="I25" s="134">
        <f>'Phase 2 Results'!P52</f>
        <v>2</v>
      </c>
      <c r="J25" s="125"/>
      <c r="K25" s="135"/>
      <c r="L25" s="136">
        <f>'Phase 2 Results'!F60</f>
        <v>259</v>
      </c>
      <c r="M25" s="136">
        <f>'Phase 2 Results'!E60</f>
        <v>217</v>
      </c>
    </row>
    <row r="26" spans="1:15" hidden="1" x14ac:dyDescent="0.2">
      <c r="A26" s="129"/>
      <c r="B26" s="127"/>
      <c r="C26" s="128"/>
      <c r="D26" s="129"/>
      <c r="E26" s="129"/>
      <c r="F26" s="129"/>
      <c r="G26" s="129"/>
      <c r="H26" s="129"/>
      <c r="I26" s="129"/>
      <c r="J26" s="130"/>
      <c r="K26" s="131"/>
      <c r="L26" s="132"/>
      <c r="M26" s="132"/>
    </row>
    <row r="27" spans="1:15" x14ac:dyDescent="0.2">
      <c r="A27" s="112"/>
      <c r="B27" s="119" t="s">
        <v>282</v>
      </c>
      <c r="C27" s="111"/>
      <c r="D27" s="113"/>
      <c r="E27" s="113"/>
      <c r="F27" s="113"/>
      <c r="G27" s="113"/>
      <c r="H27" s="114"/>
      <c r="I27" s="110"/>
      <c r="J27" s="110"/>
      <c r="K27" s="124" t="s">
        <v>266</v>
      </c>
      <c r="L27" s="112" t="s">
        <v>256</v>
      </c>
      <c r="M27" s="112" t="s">
        <v>256</v>
      </c>
    </row>
    <row r="28" spans="1:15" ht="13.5" thickBot="1" x14ac:dyDescent="0.25">
      <c r="A28" s="144" t="s">
        <v>50</v>
      </c>
      <c r="B28" s="144" t="s">
        <v>0</v>
      </c>
      <c r="C28" s="145" t="s">
        <v>45</v>
      </c>
      <c r="D28" s="146" t="s">
        <v>1</v>
      </c>
      <c r="E28" s="146" t="s">
        <v>2</v>
      </c>
      <c r="F28" s="146" t="s">
        <v>3</v>
      </c>
      <c r="G28" s="146" t="s">
        <v>4</v>
      </c>
      <c r="H28" s="146" t="s">
        <v>5</v>
      </c>
      <c r="I28" s="146" t="s">
        <v>6</v>
      </c>
      <c r="J28" s="147"/>
      <c r="K28" s="148" t="s">
        <v>267</v>
      </c>
      <c r="L28" s="144" t="s">
        <v>255</v>
      </c>
      <c r="M28" s="144" t="s">
        <v>257</v>
      </c>
    </row>
    <row r="29" spans="1:15" x14ac:dyDescent="0.2">
      <c r="A29" s="89">
        <v>13</v>
      </c>
      <c r="B29" s="127" t="str">
        <f>'Phase 2 Results'!A63</f>
        <v>Moses Azzopardi</v>
      </c>
      <c r="C29" s="128"/>
      <c r="D29" s="129">
        <f>'Phase 2 Results'!K63</f>
        <v>3</v>
      </c>
      <c r="E29" s="129">
        <f>'Phase 2 Results'!L63</f>
        <v>3</v>
      </c>
      <c r="F29" s="129">
        <f>'Phase 2 Results'!M63</f>
        <v>0</v>
      </c>
      <c r="G29" s="129">
        <f>'Phase 2 Results'!N63</f>
        <v>0</v>
      </c>
      <c r="H29" s="129">
        <f>'Phase 2 Results'!O63</f>
        <v>300</v>
      </c>
      <c r="I29" s="129">
        <f>'Phase 2 Results'!P63</f>
        <v>6</v>
      </c>
      <c r="J29" s="130"/>
      <c r="K29" s="131"/>
      <c r="L29" s="132">
        <f>'Phase 2 Results'!D75</f>
        <v>101</v>
      </c>
      <c r="M29" s="132">
        <f>'Phase 2 Results'!C75</f>
        <v>1</v>
      </c>
    </row>
    <row r="30" spans="1:15" hidden="1" x14ac:dyDescent="0.2">
      <c r="A30" s="89">
        <v>14</v>
      </c>
      <c r="B30" s="191" t="str">
        <f>'Phase 2 Results'!A71</f>
        <v>5th placed Group C</v>
      </c>
      <c r="C30" s="116"/>
      <c r="D30" s="129">
        <f>'Phase 2 Results'!K71</f>
        <v>0</v>
      </c>
      <c r="E30" s="129">
        <f>'Phase 2 Results'!L71</f>
        <v>0</v>
      </c>
      <c r="F30" s="129">
        <f>'Phase 2 Results'!M71</f>
        <v>0</v>
      </c>
      <c r="G30" s="129">
        <f>'Phase 2 Results'!N71</f>
        <v>0</v>
      </c>
      <c r="H30" s="129">
        <f>'Phase 2 Results'!O71</f>
        <v>0</v>
      </c>
      <c r="I30" s="129">
        <f>'Phase 2 Results'!P71</f>
        <v>0</v>
      </c>
      <c r="J30" s="91"/>
      <c r="K30" s="106"/>
      <c r="L30" s="117" t="e">
        <f>'Phase 2 Results'!H75</f>
        <v>#DIV/0!</v>
      </c>
      <c r="M30" s="117" t="e">
        <f>'Phase 2 Results'!G75</f>
        <v>#DIV/0!</v>
      </c>
      <c r="O30" s="188" t="s">
        <v>259</v>
      </c>
    </row>
    <row r="31" spans="1:15" ht="13.5" thickBot="1" x14ac:dyDescent="0.25">
      <c r="A31" s="134">
        <v>15</v>
      </c>
      <c r="B31" s="143" t="str">
        <f>'Phase 2 Results'!A67</f>
        <v>Carmen Bonello</v>
      </c>
      <c r="C31" s="133"/>
      <c r="D31" s="134">
        <f>'Phase 2 Results'!K67</f>
        <v>3</v>
      </c>
      <c r="E31" s="134">
        <f>'Phase 2 Results'!L67</f>
        <v>0</v>
      </c>
      <c r="F31" s="134">
        <f>'Phase 2 Results'!M67</f>
        <v>0</v>
      </c>
      <c r="G31" s="134">
        <f>'Phase 2 Results'!N67</f>
        <v>3</v>
      </c>
      <c r="H31" s="134">
        <f>'Phase 2 Results'!O67</f>
        <v>-300</v>
      </c>
      <c r="I31" s="134">
        <f>'Phase 2 Results'!P67</f>
        <v>0</v>
      </c>
      <c r="J31" s="125"/>
      <c r="K31" s="135"/>
      <c r="L31" s="136">
        <f>'Phase 2 Results'!F75</f>
        <v>1</v>
      </c>
      <c r="M31" s="136">
        <f>'Phase 2 Results'!E75</f>
        <v>101</v>
      </c>
    </row>
    <row r="32" spans="1:15" hidden="1" x14ac:dyDescent="0.2">
      <c r="A32" s="129"/>
      <c r="B32" s="127"/>
      <c r="C32" s="128"/>
      <c r="D32" s="129"/>
      <c r="E32" s="129"/>
      <c r="F32" s="129"/>
      <c r="G32" s="129"/>
      <c r="H32" s="129"/>
      <c r="I32" s="129"/>
      <c r="J32" s="130"/>
      <c r="K32" s="131"/>
      <c r="L32" s="132"/>
      <c r="M32" s="132"/>
    </row>
    <row r="33" spans="1:13" x14ac:dyDescent="0.2">
      <c r="A33" s="112"/>
      <c r="B33" s="119" t="s">
        <v>283</v>
      </c>
      <c r="C33" s="111"/>
      <c r="D33" s="113"/>
      <c r="E33" s="113"/>
      <c r="F33" s="113"/>
      <c r="G33" s="113"/>
      <c r="H33" s="114"/>
      <c r="I33" s="110"/>
      <c r="J33" s="110"/>
      <c r="K33" s="124" t="s">
        <v>266</v>
      </c>
      <c r="L33" s="112" t="s">
        <v>256</v>
      </c>
      <c r="M33" s="112" t="s">
        <v>256</v>
      </c>
    </row>
    <row r="34" spans="1:13" ht="13.5" thickBot="1" x14ac:dyDescent="0.25">
      <c r="A34" s="144" t="s">
        <v>50</v>
      </c>
      <c r="B34" s="144" t="s">
        <v>0</v>
      </c>
      <c r="C34" s="145" t="s">
        <v>45</v>
      </c>
      <c r="D34" s="146" t="s">
        <v>1</v>
      </c>
      <c r="E34" s="146" t="s">
        <v>2</v>
      </c>
      <c r="F34" s="146" t="s">
        <v>3</v>
      </c>
      <c r="G34" s="146" t="s">
        <v>4</v>
      </c>
      <c r="H34" s="146" t="s">
        <v>5</v>
      </c>
      <c r="I34" s="146" t="s">
        <v>6</v>
      </c>
      <c r="J34" s="147"/>
      <c r="K34" s="148" t="s">
        <v>267</v>
      </c>
      <c r="L34" s="144" t="s">
        <v>255</v>
      </c>
      <c r="M34" s="144" t="s">
        <v>257</v>
      </c>
    </row>
    <row r="35" spans="1:13" x14ac:dyDescent="0.2">
      <c r="A35" s="89">
        <v>16</v>
      </c>
      <c r="B35" s="127" t="str">
        <f>'Phase 2 Results'!A86</f>
        <v>Laura Borg</v>
      </c>
      <c r="C35" s="128"/>
      <c r="D35" s="129">
        <f>'Phase 2 Results'!K86</f>
        <v>6</v>
      </c>
      <c r="E35" s="129">
        <f>'Phase 2 Results'!L86</f>
        <v>6</v>
      </c>
      <c r="F35" s="129">
        <f>'Phase 2 Results'!M86</f>
        <v>0</v>
      </c>
      <c r="G35" s="129">
        <f>'Phase 2 Results'!N86</f>
        <v>0</v>
      </c>
      <c r="H35" s="129">
        <f>'Phase 2 Results'!O86</f>
        <v>215</v>
      </c>
      <c r="I35" s="129">
        <f>'Phase 2 Results'!P86</f>
        <v>12</v>
      </c>
      <c r="J35" s="130"/>
      <c r="K35" s="131"/>
      <c r="L35" s="132">
        <f>'Phase 2 Results'!H90</f>
        <v>238</v>
      </c>
      <c r="M35" s="132">
        <f>'Phase 2 Results'!G90</f>
        <v>202.16666666666666</v>
      </c>
    </row>
    <row r="36" spans="1:13" x14ac:dyDescent="0.2">
      <c r="A36" s="89">
        <v>17</v>
      </c>
      <c r="B36" s="118" t="str">
        <f>'Phase 2 Results'!A82</f>
        <v>Marie Testa</v>
      </c>
      <c r="C36" s="116"/>
      <c r="D36" s="129">
        <f>'Phase 2 Results'!K82</f>
        <v>6</v>
      </c>
      <c r="E36" s="129">
        <f>'Phase 2 Results'!L82</f>
        <v>2</v>
      </c>
      <c r="F36" s="129">
        <f>'Phase 2 Results'!M82</f>
        <v>0</v>
      </c>
      <c r="G36" s="129">
        <f>'Phase 2 Results'!N82</f>
        <v>4</v>
      </c>
      <c r="H36" s="129">
        <f>'Phase 2 Results'!O82</f>
        <v>-182</v>
      </c>
      <c r="I36" s="129">
        <f>'Phase 2 Results'!P82</f>
        <v>4</v>
      </c>
      <c r="J36" s="91"/>
      <c r="K36" s="106"/>
      <c r="L36" s="117">
        <f>'Phase 2 Results'!F90</f>
        <v>322.16666666666669</v>
      </c>
      <c r="M36" s="117">
        <f>'Phase 2 Results'!E90</f>
        <v>352.5</v>
      </c>
    </row>
    <row r="37" spans="1:13" ht="13.5" thickBot="1" x14ac:dyDescent="0.25">
      <c r="A37" s="134">
        <v>18</v>
      </c>
      <c r="B37" s="187" t="str">
        <f>'Phase 2 Results'!A78</f>
        <v>Paul Azzopardi</v>
      </c>
      <c r="C37" s="133"/>
      <c r="D37" s="134">
        <f>'Phase 2 Results'!K78</f>
        <v>6</v>
      </c>
      <c r="E37" s="134">
        <f>'Phase 2 Results'!L78</f>
        <v>1</v>
      </c>
      <c r="F37" s="134">
        <f>'Phase 2 Results'!M78</f>
        <v>0</v>
      </c>
      <c r="G37" s="134">
        <f>'Phase 2 Results'!N78</f>
        <v>5</v>
      </c>
      <c r="H37" s="134">
        <f>'Phase 2 Results'!O78</f>
        <v>-33</v>
      </c>
      <c r="I37" s="134">
        <f>'Phase 2 Results'!P78</f>
        <v>2</v>
      </c>
      <c r="J37" s="125"/>
      <c r="K37" s="135"/>
      <c r="L37" s="136">
        <f>'Phase 2 Results'!D90</f>
        <v>215</v>
      </c>
      <c r="M37" s="136">
        <f>'Phase 2 Results'!C90</f>
        <v>220.5</v>
      </c>
    </row>
  </sheetData>
  <mergeCells count="4">
    <mergeCell ref="H1:I1"/>
    <mergeCell ref="C1:E1"/>
    <mergeCell ref="A1:B1"/>
    <mergeCell ref="A2:I2"/>
  </mergeCells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9"/>
  </sheetPr>
  <dimension ref="A1:S91"/>
  <sheetViews>
    <sheetView topLeftCell="A63" workbookViewId="0">
      <selection activeCell="F94" sqref="F94"/>
    </sheetView>
  </sheetViews>
  <sheetFormatPr defaultColWidth="9" defaultRowHeight="12.75" x14ac:dyDescent="0.2"/>
  <cols>
    <col min="1" max="1" width="22.85546875" style="152" bestFit="1" customWidth="1"/>
    <col min="2" max="2" width="1.5703125" style="152" customWidth="1"/>
    <col min="3" max="3" width="10.5703125" style="152" customWidth="1"/>
    <col min="4" max="4" width="12.28515625" style="152" customWidth="1"/>
    <col min="5" max="5" width="10.7109375" style="152" customWidth="1"/>
    <col min="6" max="6" width="12.28515625" style="152" customWidth="1"/>
    <col min="7" max="7" width="10.28515625" style="152" customWidth="1"/>
    <col min="8" max="8" width="12.140625" style="152" customWidth="1"/>
    <col min="9" max="9" width="1.5703125" style="152" customWidth="1"/>
    <col min="10" max="10" width="22.140625" style="152" customWidth="1"/>
    <col min="11" max="16384" width="9" style="152"/>
  </cols>
  <sheetData>
    <row r="1" spans="1:19" ht="13.5" thickBot="1" x14ac:dyDescent="0.25">
      <c r="A1" s="185" t="s">
        <v>273</v>
      </c>
      <c r="B1" s="151"/>
      <c r="I1" s="151"/>
      <c r="K1" s="153" t="s">
        <v>1</v>
      </c>
      <c r="L1" s="153" t="s">
        <v>2</v>
      </c>
      <c r="M1" s="153" t="s">
        <v>3</v>
      </c>
      <c r="N1" s="153" t="s">
        <v>4</v>
      </c>
      <c r="O1" s="153" t="s">
        <v>5</v>
      </c>
      <c r="P1" s="154" t="s">
        <v>6</v>
      </c>
    </row>
    <row r="2" spans="1:19" ht="13.5" thickBot="1" x14ac:dyDescent="0.25">
      <c r="A2" s="155" t="s">
        <v>269</v>
      </c>
      <c r="B2" s="156"/>
      <c r="C2" s="203" t="str">
        <f>A3</f>
        <v>Albert Zammit</v>
      </c>
      <c r="D2" s="203"/>
      <c r="E2" s="203" t="str">
        <f>A7</f>
        <v>Moira Fenech</v>
      </c>
      <c r="F2" s="203"/>
      <c r="G2" s="203" t="str">
        <f>A11</f>
        <v>Frans Farrugia</v>
      </c>
      <c r="H2" s="203"/>
      <c r="I2" s="156"/>
      <c r="J2" s="155" t="s">
        <v>269</v>
      </c>
      <c r="K2" s="157"/>
      <c r="L2" s="157"/>
      <c r="M2" s="157"/>
      <c r="N2" s="157"/>
      <c r="O2" s="157"/>
      <c r="P2" s="158"/>
    </row>
    <row r="3" spans="1:19" x14ac:dyDescent="0.2">
      <c r="A3" s="159" t="s">
        <v>19</v>
      </c>
      <c r="B3" s="156"/>
      <c r="C3" s="157">
        <v>0</v>
      </c>
      <c r="D3" s="160">
        <v>0</v>
      </c>
      <c r="E3" s="157">
        <f>D7</f>
        <v>330</v>
      </c>
      <c r="F3" s="160">
        <f>C7</f>
        <v>507</v>
      </c>
      <c r="G3" s="157">
        <f>D11</f>
        <v>362</v>
      </c>
      <c r="H3" s="160">
        <f>C11</f>
        <v>289</v>
      </c>
      <c r="I3" s="156"/>
      <c r="J3" s="159" t="str">
        <f>A3</f>
        <v>Albert Zammit</v>
      </c>
      <c r="K3" s="157">
        <f>SUM(IF((C3&gt;0),1,0),(IF((C4&gt;0),1,0)),(IF((C5&gt;0),1,0)),(IF((E3&gt;0),1,0)),(IF((E4&gt;0),1,0)),(IF((E5&gt;0),1,0)),(IF((G3&gt;0),1,0)),(IF((G4&gt;0),1,0)),(IF((G5&gt;0),1,0)))</f>
        <v>6</v>
      </c>
      <c r="L3" s="157">
        <f>SUM(IF((C3&gt;D3),1,0),(IF((C4&gt;D4),1,0)),(IF((C5&gt;D5),1,0)),(IF((E3&gt;F3),1,0)),(IF((E4&gt;F4),1,0)),(IF((E5&gt;F5),1,0)),(IF((G3&gt;H3),1,0)),(IF((G4&gt;H4),1,0)),(IF((G5&gt;H5),1,0)))</f>
        <v>4</v>
      </c>
      <c r="M3" s="157">
        <f>K3-L3-N3</f>
        <v>0</v>
      </c>
      <c r="N3" s="157">
        <f>SUM(IF((D3&gt;C3),1,0),(IF((D4&gt;C4),1,0)),(IF((D5&gt;C5),1,0)),(IF((F3&gt;E3),1,0)),(IF((F4&gt;E4),1,0)),(IF((F5&gt;E5),1,0)),(IF((H3&gt;G3),1,0)),(IF((H4&gt;G4),1,0)),(IF((H5&gt;G5),1,0)))</f>
        <v>2</v>
      </c>
      <c r="O3" s="157">
        <f>(SUM(G3:G5,E3:E5,C3:C5))-(SUM(H3:H5,F3:F5,D3:D5))</f>
        <v>318</v>
      </c>
      <c r="P3" s="158">
        <f>(L3*2)+M3</f>
        <v>8</v>
      </c>
    </row>
    <row r="4" spans="1:19" x14ac:dyDescent="0.2">
      <c r="A4" s="159"/>
      <c r="B4" s="156"/>
      <c r="C4" s="157">
        <v>0</v>
      </c>
      <c r="D4" s="160">
        <v>0</v>
      </c>
      <c r="E4" s="157">
        <f>D8</f>
        <v>367</v>
      </c>
      <c r="F4" s="160">
        <f>C8</f>
        <v>346</v>
      </c>
      <c r="G4" s="157">
        <f>D12</f>
        <v>481</v>
      </c>
      <c r="H4" s="160">
        <f>C12</f>
        <v>350</v>
      </c>
      <c r="I4" s="156"/>
      <c r="J4" s="159"/>
      <c r="K4" s="157"/>
      <c r="L4" s="157"/>
      <c r="M4" s="157"/>
      <c r="N4" s="157"/>
      <c r="O4" s="157"/>
      <c r="P4" s="158"/>
    </row>
    <row r="5" spans="1:19" x14ac:dyDescent="0.2">
      <c r="A5" s="159"/>
      <c r="B5" s="156"/>
      <c r="C5" s="157">
        <v>0</v>
      </c>
      <c r="D5" s="160">
        <v>0</v>
      </c>
      <c r="E5" s="157">
        <f>D9</f>
        <v>542</v>
      </c>
      <c r="F5" s="160">
        <f>C9</f>
        <v>265</v>
      </c>
      <c r="G5" s="157">
        <f>D13</f>
        <v>369</v>
      </c>
      <c r="H5" s="160">
        <f>C13</f>
        <v>376</v>
      </c>
      <c r="I5" s="156"/>
      <c r="J5" s="159"/>
      <c r="K5" s="157"/>
      <c r="L5" s="157"/>
      <c r="M5" s="157"/>
      <c r="N5" s="157"/>
      <c r="O5" s="157"/>
      <c r="P5" s="158"/>
    </row>
    <row r="6" spans="1:19" x14ac:dyDescent="0.2">
      <c r="A6" s="159"/>
      <c r="B6" s="156"/>
      <c r="C6" s="157"/>
      <c r="D6" s="160"/>
      <c r="E6" s="157"/>
      <c r="F6" s="160"/>
      <c r="G6" s="157"/>
      <c r="H6" s="160"/>
      <c r="I6" s="156"/>
      <c r="J6" s="159"/>
      <c r="K6" s="157"/>
      <c r="L6" s="157"/>
      <c r="M6" s="157"/>
      <c r="N6" s="157"/>
      <c r="O6" s="157"/>
      <c r="P6" s="158"/>
    </row>
    <row r="7" spans="1:19" x14ac:dyDescent="0.2">
      <c r="A7" s="159" t="s">
        <v>265</v>
      </c>
      <c r="B7" s="156"/>
      <c r="C7" s="157">
        <v>507</v>
      </c>
      <c r="D7" s="160">
        <v>330</v>
      </c>
      <c r="E7" s="157">
        <v>0</v>
      </c>
      <c r="F7" s="160">
        <v>0</v>
      </c>
      <c r="G7" s="157">
        <f>F11</f>
        <v>436</v>
      </c>
      <c r="H7" s="160">
        <f>E11</f>
        <v>340</v>
      </c>
      <c r="I7" s="156"/>
      <c r="J7" s="159" t="str">
        <f>A7</f>
        <v>Moira Fenech</v>
      </c>
      <c r="K7" s="157">
        <f>SUM(IF((C7&gt;0),1,0),(IF((C8&gt;0),1,0)),(IF((C9&gt;0),1,0)),(IF((E7&gt;0),1,0)),(IF((E8&gt;0),1,0)),(IF((E9&gt;0),1,0)),(IF((G7&gt;0),1,0)),(IF((G8&gt;0),1,0)),(IF((G9&gt;0),1,0)))</f>
        <v>6</v>
      </c>
      <c r="L7" s="157">
        <f>SUM(IF((C7&gt;D7),1,0),(IF((C8&gt;D8),1,0)),(IF((C9&gt;D9),1,0)),(IF((E7&gt;F7),1,0)),(IF((E8&gt;F8),1,0)),(IF((E9&gt;F9),1,0)),(IF((G7&gt;H7),1,0)),(IF((G8&gt;H8),1,0)),(IF((G9&gt;H9),1,0)))</f>
        <v>4</v>
      </c>
      <c r="M7" s="157">
        <f>K7-L7-N7</f>
        <v>0</v>
      </c>
      <c r="N7" s="157">
        <f>SUM(IF((D7&gt;C7),1,0),(IF((D8&gt;C8),1,0)),(IF((D9&gt;C9),1,0)),(IF((F7&gt;E7),1,0)),(IF((F8&gt;E8),1,0)),(IF((F9&gt;E9),1,0)),(IF((H7&gt;G7),1,0)),(IF((H8&gt;G8),1,0)),(IF((H9&gt;G9),1,0)))</f>
        <v>2</v>
      </c>
      <c r="O7" s="157">
        <f>(SUM(G7:G9,E7:E9,C7:C9))-(SUM(H7:H9,F7:F9,D7:D9))</f>
        <v>138</v>
      </c>
      <c r="P7" s="158">
        <f>(L7*2)+M7</f>
        <v>8</v>
      </c>
    </row>
    <row r="8" spans="1:19" x14ac:dyDescent="0.2">
      <c r="A8" s="159"/>
      <c r="B8" s="156"/>
      <c r="C8" s="157">
        <v>346</v>
      </c>
      <c r="D8" s="160">
        <v>367</v>
      </c>
      <c r="E8" s="157">
        <v>0</v>
      </c>
      <c r="F8" s="160">
        <v>0</v>
      </c>
      <c r="G8" s="157">
        <f>F12</f>
        <v>428</v>
      </c>
      <c r="H8" s="160">
        <f>E12</f>
        <v>314</v>
      </c>
      <c r="I8" s="156"/>
      <c r="J8" s="159"/>
      <c r="K8" s="157"/>
      <c r="L8" s="157"/>
      <c r="M8" s="157"/>
      <c r="N8" s="157"/>
      <c r="O8" s="157"/>
      <c r="P8" s="158"/>
    </row>
    <row r="9" spans="1:19" x14ac:dyDescent="0.2">
      <c r="A9" s="159"/>
      <c r="B9" s="156"/>
      <c r="C9" s="157">
        <v>265</v>
      </c>
      <c r="D9" s="160">
        <v>542</v>
      </c>
      <c r="E9" s="157">
        <v>0</v>
      </c>
      <c r="F9" s="160">
        <v>0</v>
      </c>
      <c r="G9" s="157">
        <f>F13</f>
        <v>415</v>
      </c>
      <c r="H9" s="160">
        <f>E13</f>
        <v>366</v>
      </c>
      <c r="I9" s="156"/>
      <c r="J9" s="159"/>
      <c r="K9" s="157"/>
      <c r="L9" s="157"/>
      <c r="M9" s="157"/>
      <c r="N9" s="157"/>
      <c r="O9" s="157"/>
      <c r="P9" s="158"/>
    </row>
    <row r="10" spans="1:19" x14ac:dyDescent="0.2">
      <c r="A10" s="159"/>
      <c r="B10" s="156"/>
      <c r="C10" s="157"/>
      <c r="D10" s="160"/>
      <c r="E10" s="157"/>
      <c r="F10" s="160"/>
      <c r="G10" s="157"/>
      <c r="H10" s="160"/>
      <c r="I10" s="156"/>
      <c r="J10" s="159"/>
      <c r="K10" s="157"/>
      <c r="L10" s="157"/>
      <c r="M10" s="157"/>
      <c r="N10" s="157"/>
      <c r="O10" s="157"/>
      <c r="P10" s="158"/>
    </row>
    <row r="11" spans="1:19" x14ac:dyDescent="0.2">
      <c r="A11" s="159" t="s">
        <v>11</v>
      </c>
      <c r="B11" s="156"/>
      <c r="C11" s="157">
        <v>289</v>
      </c>
      <c r="D11" s="160">
        <v>362</v>
      </c>
      <c r="E11" s="157">
        <v>340</v>
      </c>
      <c r="F11" s="160">
        <v>436</v>
      </c>
      <c r="G11" s="157">
        <v>0</v>
      </c>
      <c r="H11" s="160">
        <v>0</v>
      </c>
      <c r="I11" s="156"/>
      <c r="J11" s="159" t="str">
        <f>A11</f>
        <v>Frans Farrugia</v>
      </c>
      <c r="K11" s="157">
        <f>SUM(IF((C11&gt;0),1,0),(IF((C12&gt;0),1,0)),(IF((C13&gt;0),1,0)),(IF((E11&gt;0),1,0)),(IF((E12&gt;0),1,0)),(IF((E13&gt;0),1,0)),(IF((G11&gt;0),1,0)),(IF((G12&gt;0),1,0)),(IF((G13&gt;0),1,0)))</f>
        <v>6</v>
      </c>
      <c r="L11" s="157">
        <f>SUM(IF((C11&gt;D11),1,0),(IF((C12&gt;D12),1,0)),(IF((C13&gt;D13),1,0)),(IF((E11&gt;F11),1,0)),(IF((E12&gt;F12),1,0)),(IF((E13&gt;F13),1,0)),(IF((G11&gt;H11),1,0)),(IF((G12&gt;H12),1,0)),(IF((G13&gt;H13),1,0)))</f>
        <v>1</v>
      </c>
      <c r="M11" s="157">
        <f>K11-L11-N11</f>
        <v>0</v>
      </c>
      <c r="N11" s="157">
        <f>SUM(IF((D11&gt;C11),1,0),(IF((D12&gt;C12),1,0)),(IF((D13&gt;C13),1,0)),(IF((F11&gt;E11),1,0)),(IF((F12&gt;E12),1,0)),(IF((F13&gt;E13),1,0)),(IF((H11&gt;G11),1,0)),(IF((H12&gt;G12),1,0)),(IF((H13&gt;G13),1,0)))</f>
        <v>5</v>
      </c>
      <c r="O11" s="157">
        <f>(SUM(G11:G13,E11:E13,C11:C13))-(SUM(H11:H13,F11:F13,D11:D13))</f>
        <v>-456</v>
      </c>
      <c r="P11" s="158">
        <f>(L11*2)+M11</f>
        <v>2</v>
      </c>
    </row>
    <row r="12" spans="1:19" x14ac:dyDescent="0.2">
      <c r="A12" s="159"/>
      <c r="B12" s="156"/>
      <c r="C12" s="157">
        <v>350</v>
      </c>
      <c r="D12" s="160">
        <v>481</v>
      </c>
      <c r="E12" s="157">
        <v>314</v>
      </c>
      <c r="F12" s="160">
        <v>428</v>
      </c>
      <c r="G12" s="157">
        <v>0</v>
      </c>
      <c r="H12" s="160">
        <v>0</v>
      </c>
      <c r="I12" s="156"/>
      <c r="J12" s="159"/>
      <c r="K12" s="157"/>
      <c r="L12" s="157"/>
      <c r="M12" s="157"/>
      <c r="N12" s="157"/>
      <c r="O12" s="157"/>
      <c r="P12" s="158"/>
    </row>
    <row r="13" spans="1:19" x14ac:dyDescent="0.2">
      <c r="A13" s="159"/>
      <c r="B13" s="156"/>
      <c r="C13" s="157">
        <v>376</v>
      </c>
      <c r="D13" s="160">
        <v>369</v>
      </c>
      <c r="E13" s="157">
        <v>366</v>
      </c>
      <c r="F13" s="160">
        <v>415</v>
      </c>
      <c r="G13" s="157">
        <v>0</v>
      </c>
      <c r="H13" s="160">
        <v>0</v>
      </c>
      <c r="I13" s="156"/>
      <c r="J13" s="159"/>
      <c r="K13" s="157"/>
      <c r="L13" s="157"/>
      <c r="M13" s="157"/>
      <c r="N13" s="157"/>
      <c r="O13" s="157"/>
      <c r="P13" s="158"/>
    </row>
    <row r="14" spans="1:19" ht="13.5" customHeight="1" x14ac:dyDescent="0.2">
      <c r="A14" s="157"/>
      <c r="B14" s="156"/>
      <c r="C14" s="157"/>
      <c r="D14" s="161"/>
      <c r="E14" s="157"/>
      <c r="F14" s="162"/>
      <c r="G14" s="157"/>
      <c r="H14" s="162"/>
      <c r="I14" s="156"/>
      <c r="J14" s="159"/>
      <c r="K14" s="157"/>
      <c r="L14" s="157"/>
      <c r="M14" s="157"/>
      <c r="N14" s="157"/>
      <c r="O14" s="157"/>
      <c r="P14" s="158"/>
    </row>
    <row r="15" spans="1:19" ht="13.5" thickBot="1" x14ac:dyDescent="0.25">
      <c r="A15" s="163" t="s">
        <v>284</v>
      </c>
      <c r="B15" s="156"/>
      <c r="C15" s="164">
        <f>(SUM(C3:C14)/K3)</f>
        <v>355.5</v>
      </c>
      <c r="D15" s="165">
        <f>(SUM(D3:D14)/K3)</f>
        <v>408.5</v>
      </c>
      <c r="E15" s="164">
        <f>(SUM(E3:E14)/K7)</f>
        <v>376.5</v>
      </c>
      <c r="F15" s="166">
        <f>(SUM(F3:F14)/K7)</f>
        <v>399.5</v>
      </c>
      <c r="G15" s="164">
        <f>(SUM(G3:G14)/K11)</f>
        <v>415.16666666666669</v>
      </c>
      <c r="H15" s="166">
        <f>(SUM(H3:H14)/K11)</f>
        <v>339.16666666666669</v>
      </c>
      <c r="I15" s="156"/>
      <c r="J15" s="159"/>
      <c r="K15" s="167">
        <f t="shared" ref="K15:P15" si="0">SUM(K2:K13)</f>
        <v>18</v>
      </c>
      <c r="L15" s="168">
        <f t="shared" si="0"/>
        <v>9</v>
      </c>
      <c r="M15" s="168">
        <f t="shared" si="0"/>
        <v>0</v>
      </c>
      <c r="N15" s="168">
        <f t="shared" si="0"/>
        <v>9</v>
      </c>
      <c r="O15" s="168">
        <f t="shared" si="0"/>
        <v>0</v>
      </c>
      <c r="P15" s="169">
        <f t="shared" si="0"/>
        <v>18</v>
      </c>
      <c r="R15" s="170"/>
    </row>
    <row r="16" spans="1:19" ht="14.25" thickTop="1" thickBot="1" x14ac:dyDescent="0.25">
      <c r="I16" s="156"/>
      <c r="J16" s="155" t="s">
        <v>270</v>
      </c>
      <c r="K16" s="157"/>
      <c r="L16" s="157"/>
      <c r="M16" s="157"/>
      <c r="N16" s="157"/>
      <c r="O16" s="157"/>
      <c r="P16" s="158"/>
      <c r="S16" s="170"/>
    </row>
    <row r="17" spans="1:18" ht="13.5" thickBot="1" x14ac:dyDescent="0.25">
      <c r="A17" s="155" t="s">
        <v>270</v>
      </c>
      <c r="B17" s="171"/>
      <c r="C17" s="204" t="str">
        <f>A18</f>
        <v>Sam Mangion</v>
      </c>
      <c r="D17" s="205"/>
      <c r="E17" s="206" t="str">
        <f>A22</f>
        <v>AnneMarie Holland</v>
      </c>
      <c r="F17" s="205"/>
      <c r="G17" s="207" t="str">
        <f>A26</f>
        <v>Paul Frendo</v>
      </c>
      <c r="H17" s="203"/>
      <c r="I17" s="156"/>
      <c r="J17" s="159"/>
      <c r="K17" s="157"/>
      <c r="L17" s="157"/>
      <c r="M17" s="157"/>
      <c r="N17" s="157"/>
      <c r="O17" s="157"/>
      <c r="P17" s="158"/>
    </row>
    <row r="18" spans="1:18" x14ac:dyDescent="0.2">
      <c r="A18" s="159" t="s">
        <v>286</v>
      </c>
      <c r="B18" s="156"/>
      <c r="C18" s="157">
        <v>0</v>
      </c>
      <c r="D18" s="160">
        <v>0</v>
      </c>
      <c r="E18" s="157">
        <f>D22</f>
        <v>0</v>
      </c>
      <c r="F18" s="160">
        <f>C22</f>
        <v>0</v>
      </c>
      <c r="G18" s="157">
        <f>D26</f>
        <v>0</v>
      </c>
      <c r="H18" s="160">
        <f>C26</f>
        <v>0</v>
      </c>
      <c r="I18" s="156"/>
      <c r="J18" s="159" t="str">
        <f>A18</f>
        <v>Sam Mangion</v>
      </c>
      <c r="K18" s="157">
        <f>SUM(IF((C18&gt;0),1,0),(IF((C19&gt;0),1,0)),(IF((C20&gt;0),1,0)),(IF((E18&gt;0),1,0)),(IF((E19&gt;0),1,0)),(IF((E20&gt;0),1,0)),(IF((G18&gt;0),1,0)),(IF((G19&gt;0),1,0)),(IF((G20&gt;0),1,0)))</f>
        <v>0</v>
      </c>
      <c r="L18" s="157">
        <f>SUM(IF((C18&gt;D18),1,0),(IF((C19&gt;D19),1,0)),(IF((C20&gt;D20),1,0)),(IF((E18&gt;F18),1,0)),(IF((E19&gt;F19),1,0)),(IF((E20&gt;F20),1,0)),(IF((G18&gt;H18),1,0)),(IF((G19&gt;H19),1,0)),(IF((G20&gt;H20),1,0)))</f>
        <v>0</v>
      </c>
      <c r="M18" s="157">
        <f>K18-L18-N18</f>
        <v>0</v>
      </c>
      <c r="N18" s="157">
        <f>SUM(IF((D18&gt;C18),1,0),(IF((D19&gt;C19),1,0)),(IF((D20&gt;C20),1,0)),(IF((F18&gt;E18),1,0)),(IF((F19&gt;E19),1,0)),(IF((F20&gt;E20),1,0)),(IF((H18&gt;G18),1,0)),(IF((H19&gt;G19),1,0)),(IF((H20&gt;G20),1,0)))</f>
        <v>0</v>
      </c>
      <c r="O18" s="157">
        <f>(SUM(G18:G20,E18:E20,C18:C20))-(SUM(H18:H20,F18:F20,D18:D20))</f>
        <v>0</v>
      </c>
      <c r="P18" s="158">
        <f>(L18*2)+M18</f>
        <v>0</v>
      </c>
    </row>
    <row r="19" spans="1:18" x14ac:dyDescent="0.2">
      <c r="A19" s="159"/>
      <c r="B19" s="156"/>
      <c r="C19" s="157">
        <v>0</v>
      </c>
      <c r="D19" s="160">
        <v>0</v>
      </c>
      <c r="E19" s="157">
        <f>D23</f>
        <v>0</v>
      </c>
      <c r="F19" s="160">
        <f>C23</f>
        <v>0</v>
      </c>
      <c r="G19" s="157">
        <f>D27</f>
        <v>0</v>
      </c>
      <c r="H19" s="160">
        <f>C27</f>
        <v>0</v>
      </c>
      <c r="I19" s="156"/>
      <c r="J19" s="159"/>
      <c r="K19" s="157"/>
      <c r="L19" s="157"/>
      <c r="M19" s="157"/>
      <c r="N19" s="157"/>
      <c r="O19" s="157"/>
      <c r="P19" s="158"/>
    </row>
    <row r="20" spans="1:18" x14ac:dyDescent="0.2">
      <c r="A20" s="159"/>
      <c r="B20" s="156"/>
      <c r="C20" s="157">
        <v>0</v>
      </c>
      <c r="D20" s="160">
        <v>0</v>
      </c>
      <c r="E20" s="157">
        <f>D24</f>
        <v>0</v>
      </c>
      <c r="F20" s="160">
        <f>C24</f>
        <v>0</v>
      </c>
      <c r="G20" s="157">
        <f>D28</f>
        <v>0</v>
      </c>
      <c r="H20" s="160">
        <f>C28</f>
        <v>0</v>
      </c>
      <c r="I20" s="156"/>
      <c r="J20" s="159"/>
      <c r="K20" s="157"/>
      <c r="L20" s="157"/>
      <c r="M20" s="157"/>
      <c r="N20" s="157"/>
      <c r="O20" s="157"/>
      <c r="P20" s="158"/>
    </row>
    <row r="21" spans="1:18" x14ac:dyDescent="0.2">
      <c r="A21" s="159"/>
      <c r="B21" s="156"/>
      <c r="C21" s="157"/>
      <c r="D21" s="160"/>
      <c r="E21" s="157"/>
      <c r="F21" s="160"/>
      <c r="G21" s="157"/>
      <c r="H21" s="160"/>
      <c r="I21" s="156"/>
      <c r="J21" s="159"/>
      <c r="K21" s="157"/>
      <c r="L21" s="157"/>
      <c r="M21" s="157"/>
      <c r="N21" s="157"/>
      <c r="O21" s="157"/>
      <c r="P21" s="158"/>
    </row>
    <row r="22" spans="1:18" x14ac:dyDescent="0.2">
      <c r="A22" s="159" t="s">
        <v>287</v>
      </c>
      <c r="B22" s="156"/>
      <c r="C22" s="157"/>
      <c r="D22" s="160"/>
      <c r="E22" s="157">
        <v>0</v>
      </c>
      <c r="F22" s="160">
        <v>0</v>
      </c>
      <c r="G22" s="157">
        <f>F26</f>
        <v>421</v>
      </c>
      <c r="H22" s="160">
        <f>E26</f>
        <v>450</v>
      </c>
      <c r="I22" s="156"/>
      <c r="J22" s="159" t="str">
        <f>A22</f>
        <v>AnneMarie Holland</v>
      </c>
      <c r="K22" s="157">
        <f>SUM(IF((C22&gt;0),1,0),(IF((C23&gt;0),1,0)),(IF((C24&gt;0),1,0)),(IF((E22&gt;0),1,0)),(IF((E23&gt;0),1,0)),(IF((E24&gt;0),1,0)),(IF((G22&gt;0),1,0)),(IF((G23&gt;0),1,0)),(IF((G24&gt;0),1,0)))</f>
        <v>3</v>
      </c>
      <c r="L22" s="157">
        <f>SUM(IF((C22&gt;D22),1,0),(IF((C23&gt;D23),1,0)),(IF((C24&gt;D24),1,0)),(IF((E22&gt;F22),1,0)),(IF((E23&gt;F23),1,0)),(IF((E24&gt;F24),1,0)),(IF((G22&gt;H22),1,0)),(IF((G23&gt;H23),1,0)),(IF((G24&gt;H24),1,0)))</f>
        <v>1</v>
      </c>
      <c r="M22" s="157">
        <f>K22-L22-N22</f>
        <v>0</v>
      </c>
      <c r="N22" s="157">
        <f>SUM(IF((D22&gt;C22),1,0),(IF((D23&gt;C23),1,0)),(IF((D24&gt;C24),1,0)),(IF((F22&gt;E22),1,0)),(IF((F23&gt;E23),1,0)),(IF((F24&gt;E24),1,0)),(IF((H22&gt;G22),1,0)),(IF((H23&gt;G23),1,0)),(IF((H24&gt;G24),1,0)))</f>
        <v>2</v>
      </c>
      <c r="O22" s="157">
        <f>(SUM(G22:G24,E22:E24,C22:C24))-(SUM(H22:H24,F22:F24,D22:D24))</f>
        <v>-51</v>
      </c>
      <c r="P22" s="158">
        <f>(L22*2)+M22</f>
        <v>2</v>
      </c>
    </row>
    <row r="23" spans="1:18" x14ac:dyDescent="0.2">
      <c r="A23" s="159"/>
      <c r="B23" s="156"/>
      <c r="C23" s="157"/>
      <c r="D23" s="160"/>
      <c r="E23" s="157">
        <v>0</v>
      </c>
      <c r="F23" s="160">
        <v>0</v>
      </c>
      <c r="G23" s="157">
        <f>F27</f>
        <v>404</v>
      </c>
      <c r="H23" s="160">
        <f>E27</f>
        <v>382</v>
      </c>
      <c r="I23" s="156"/>
      <c r="J23" s="159"/>
      <c r="K23" s="157"/>
      <c r="L23" s="157"/>
      <c r="M23" s="157"/>
      <c r="N23" s="157"/>
      <c r="O23" s="157"/>
      <c r="P23" s="158"/>
    </row>
    <row r="24" spans="1:18" x14ac:dyDescent="0.2">
      <c r="A24" s="159"/>
      <c r="B24" s="156"/>
      <c r="C24" s="157"/>
      <c r="D24" s="160"/>
      <c r="E24" s="157">
        <v>0</v>
      </c>
      <c r="F24" s="160">
        <v>0</v>
      </c>
      <c r="G24" s="157">
        <f>F28</f>
        <v>367</v>
      </c>
      <c r="H24" s="160">
        <f>E28</f>
        <v>411</v>
      </c>
      <c r="I24" s="156"/>
      <c r="J24" s="159"/>
      <c r="K24" s="157"/>
      <c r="L24" s="157"/>
      <c r="M24" s="157"/>
      <c r="N24" s="157"/>
      <c r="O24" s="157"/>
      <c r="P24" s="158"/>
    </row>
    <row r="25" spans="1:18" x14ac:dyDescent="0.2">
      <c r="A25" s="159"/>
      <c r="B25" s="156"/>
      <c r="C25" s="157"/>
      <c r="D25" s="160"/>
      <c r="E25" s="157"/>
      <c r="F25" s="160"/>
      <c r="G25" s="157"/>
      <c r="H25" s="160"/>
      <c r="I25" s="156"/>
      <c r="J25" s="159"/>
      <c r="K25" s="157"/>
      <c r="L25" s="157"/>
      <c r="M25" s="157"/>
      <c r="N25" s="157"/>
      <c r="O25" s="157"/>
      <c r="P25" s="158"/>
    </row>
    <row r="26" spans="1:18" x14ac:dyDescent="0.2">
      <c r="A26" s="159" t="s">
        <v>29</v>
      </c>
      <c r="B26" s="156"/>
      <c r="C26" s="157"/>
      <c r="D26" s="160"/>
      <c r="E26" s="157">
        <v>450</v>
      </c>
      <c r="F26" s="160">
        <v>421</v>
      </c>
      <c r="G26" s="157">
        <v>0</v>
      </c>
      <c r="H26" s="160">
        <v>0</v>
      </c>
      <c r="I26" s="156"/>
      <c r="J26" s="159" t="str">
        <f>A26</f>
        <v>Paul Frendo</v>
      </c>
      <c r="K26" s="157">
        <f>SUM(IF((C26&gt;0),1,0),(IF((C27&gt;0),1,0)),(IF((C28&gt;0),1,0)),(IF((E26&gt;0),1,0)),(IF((E27&gt;0),1,0)),(IF((E28&gt;0),1,0)),(IF((G26&gt;0),1,0)),(IF((G27&gt;0),1,0)),(IF((G28&gt;0),1,0)))</f>
        <v>3</v>
      </c>
      <c r="L26" s="157">
        <f>SUM(IF((C26&gt;D26),1,0),(IF((C27&gt;D27),1,0)),(IF((C28&gt;D28),1,0)),(IF((E26&gt;F26),1,0)),(IF((E27&gt;F27),1,0)),(IF((E28&gt;F28),1,0)),(IF((G26&gt;H26),1,0)),(IF((G27&gt;H27),1,0)),(IF((G28&gt;H28),1,0)))</f>
        <v>2</v>
      </c>
      <c r="M26" s="157">
        <f>K26-L26-N26</f>
        <v>0</v>
      </c>
      <c r="N26" s="157">
        <f>SUM(IF((D26&gt;C26),1,0),(IF((D27&gt;C27),1,0)),(IF((D28&gt;C28),1,0)),(IF((F26&gt;E26),1,0)),(IF((F27&gt;E27),1,0)),(IF((F28&gt;E28),1,0)),(IF((H26&gt;G26),1,0)),(IF((H27&gt;G27),1,0)),(IF((H28&gt;G28),1,0)))</f>
        <v>1</v>
      </c>
      <c r="O26" s="157">
        <f>(SUM(G26:G28,E26:E28,C26:C28))-(SUM(H26:H28,F26:F28,D26:D28))</f>
        <v>51</v>
      </c>
      <c r="P26" s="158">
        <f>(L26*2)+M26</f>
        <v>4</v>
      </c>
    </row>
    <row r="27" spans="1:18" x14ac:dyDescent="0.2">
      <c r="A27" s="159"/>
      <c r="B27" s="156"/>
      <c r="C27" s="157"/>
      <c r="D27" s="160"/>
      <c r="E27" s="157">
        <v>382</v>
      </c>
      <c r="F27" s="160">
        <v>404</v>
      </c>
      <c r="G27" s="157">
        <v>0</v>
      </c>
      <c r="H27" s="160">
        <v>0</v>
      </c>
      <c r="I27" s="156"/>
      <c r="J27" s="159"/>
      <c r="K27" s="157"/>
      <c r="L27" s="157"/>
      <c r="M27" s="157"/>
      <c r="N27" s="157"/>
      <c r="O27" s="157"/>
      <c r="P27" s="158"/>
    </row>
    <row r="28" spans="1:18" x14ac:dyDescent="0.2">
      <c r="A28" s="159"/>
      <c r="B28" s="156"/>
      <c r="C28" s="157"/>
      <c r="D28" s="160"/>
      <c r="E28" s="157">
        <v>411</v>
      </c>
      <c r="F28" s="160">
        <v>367</v>
      </c>
      <c r="G28" s="157">
        <v>0</v>
      </c>
      <c r="H28" s="160">
        <v>0</v>
      </c>
      <c r="I28" s="156"/>
      <c r="J28" s="159"/>
      <c r="K28" s="157"/>
      <c r="L28" s="157"/>
      <c r="M28" s="157"/>
      <c r="N28" s="157"/>
      <c r="O28" s="157"/>
      <c r="P28" s="158"/>
    </row>
    <row r="29" spans="1:18" x14ac:dyDescent="0.2">
      <c r="A29" s="157"/>
      <c r="B29" s="156"/>
      <c r="C29" s="157"/>
      <c r="D29" s="160"/>
      <c r="E29" s="157"/>
      <c r="F29" s="160"/>
      <c r="G29" s="157"/>
      <c r="H29" s="160"/>
      <c r="I29" s="156"/>
      <c r="J29" s="159"/>
      <c r="K29" s="157"/>
      <c r="L29" s="157"/>
      <c r="M29" s="157"/>
      <c r="N29" s="157"/>
      <c r="O29" s="157"/>
      <c r="P29" s="158"/>
    </row>
    <row r="30" spans="1:18" ht="13.5" thickBot="1" x14ac:dyDescent="0.25">
      <c r="A30" s="163" t="s">
        <v>284</v>
      </c>
      <c r="B30" s="156"/>
      <c r="C30" s="164" t="e">
        <f>(SUM(C18:C29)/K18)</f>
        <v>#DIV/0!</v>
      </c>
      <c r="D30" s="165" t="e">
        <f>(SUM(D18:D29)/K18)</f>
        <v>#DIV/0!</v>
      </c>
      <c r="E30" s="164">
        <f>(SUM(E18:E29)/K22)</f>
        <v>414.33333333333331</v>
      </c>
      <c r="F30" s="166">
        <f>(SUM(F18:F29)/K22)</f>
        <v>397.33333333333331</v>
      </c>
      <c r="G30" s="164">
        <f>(SUM(G18:G29)/K26)</f>
        <v>397.33333333333331</v>
      </c>
      <c r="H30" s="166">
        <f>(SUM(H18:H29)/K26)</f>
        <v>414.33333333333331</v>
      </c>
      <c r="I30" s="156"/>
      <c r="J30" s="159"/>
      <c r="K30" s="167">
        <f t="shared" ref="K30:P30" si="1">SUM(K16:K28)</f>
        <v>6</v>
      </c>
      <c r="L30" s="168">
        <f t="shared" si="1"/>
        <v>3</v>
      </c>
      <c r="M30" s="168">
        <f t="shared" si="1"/>
        <v>0</v>
      </c>
      <c r="N30" s="168">
        <f t="shared" si="1"/>
        <v>3</v>
      </c>
      <c r="O30" s="168">
        <f t="shared" si="1"/>
        <v>0</v>
      </c>
      <c r="P30" s="169">
        <f t="shared" si="1"/>
        <v>6</v>
      </c>
      <c r="R30" s="170"/>
    </row>
    <row r="31" spans="1:18" ht="14.25" thickTop="1" thickBot="1" x14ac:dyDescent="0.25">
      <c r="I31" s="156"/>
      <c r="J31" s="155" t="s">
        <v>271</v>
      </c>
      <c r="K31" s="157"/>
      <c r="L31" s="157"/>
      <c r="M31" s="157"/>
      <c r="N31" s="157"/>
      <c r="O31" s="157"/>
      <c r="P31" s="158"/>
    </row>
    <row r="32" spans="1:18" ht="13.5" thickBot="1" x14ac:dyDescent="0.25">
      <c r="A32" s="155" t="s">
        <v>271</v>
      </c>
      <c r="B32" s="156"/>
      <c r="C32" s="203" t="str">
        <f>A33</f>
        <v>Alfred Xuereb</v>
      </c>
      <c r="D32" s="203"/>
      <c r="E32" s="203" t="str">
        <f>A37</f>
        <v>Josephine Mayo</v>
      </c>
      <c r="F32" s="203"/>
      <c r="G32" s="203" t="str">
        <f>A41</f>
        <v>Paul J. Mifsud</v>
      </c>
      <c r="H32" s="203"/>
      <c r="I32" s="156"/>
      <c r="J32" s="159"/>
      <c r="K32" s="157"/>
      <c r="L32" s="157"/>
      <c r="M32" s="157"/>
      <c r="N32" s="157"/>
      <c r="O32" s="157"/>
      <c r="P32" s="158"/>
    </row>
    <row r="33" spans="1:18" x14ac:dyDescent="0.2">
      <c r="A33" s="159" t="s">
        <v>24</v>
      </c>
      <c r="B33" s="156"/>
      <c r="C33" s="157">
        <v>0</v>
      </c>
      <c r="D33" s="160">
        <v>0</v>
      </c>
      <c r="E33" s="157">
        <f>D37</f>
        <v>357</v>
      </c>
      <c r="F33" s="160">
        <f>C37</f>
        <v>387</v>
      </c>
      <c r="G33" s="157">
        <f>D41</f>
        <v>345</v>
      </c>
      <c r="H33" s="160">
        <f>C41</f>
        <v>515</v>
      </c>
      <c r="I33" s="156"/>
      <c r="J33" s="159" t="str">
        <f>A33</f>
        <v>Alfred Xuereb</v>
      </c>
      <c r="K33" s="157">
        <f>SUM(IF((C33&gt;0),1,0),(IF((C34&gt;0),1,0)),(IF((C35&gt;0),1,0)),(IF((E33&gt;0),1,0)),(IF((E34&gt;0),1,0)),(IF((E35&gt;0),1,0)),(IF((G33&gt;0),1,0)),(IF((G34&gt;0),1,0)),(IF((G35&gt;0),1,0)))</f>
        <v>6</v>
      </c>
      <c r="L33" s="157">
        <f>SUM(IF((C33&gt;D33),1,0),(IF((C34&gt;D34),1,0)),(IF((C35&gt;D35),1,0)),(IF((E33&gt;F33),1,0)),(IF((E34&gt;F34),1,0)),(IF((E35&gt;F35),1,0)),(IF((G33&gt;H33),1,0)),(IF((G34&gt;H34),1,0)),(IF((G35&gt;H35),1,0)))</f>
        <v>2</v>
      </c>
      <c r="M33" s="157">
        <f>K33-L33-N33</f>
        <v>0</v>
      </c>
      <c r="N33" s="157">
        <f>SUM(IF((D33&gt;C33),1,0),(IF((D34&gt;C34),1,0)),(IF((D35&gt;C35),1,0)),(IF((F33&gt;E33),1,0)),(IF((F34&gt;E34),1,0)),(IF((F35&gt;E35),1,0)),(IF((H33&gt;G33),1,0)),(IF((H34&gt;G34),1,0)),(IF((H35&gt;G35),1,0)))</f>
        <v>4</v>
      </c>
      <c r="O33" s="157">
        <f>(SUM(G33:G35,E33:E35,C33:C35))-(SUM(H33:H35,F33:F35,D33:D35))</f>
        <v>-244</v>
      </c>
      <c r="P33" s="158">
        <f>(L33*2)+M33</f>
        <v>4</v>
      </c>
    </row>
    <row r="34" spans="1:18" x14ac:dyDescent="0.2">
      <c r="A34" s="159"/>
      <c r="B34" s="156"/>
      <c r="C34" s="157">
        <v>0</v>
      </c>
      <c r="D34" s="160">
        <v>0</v>
      </c>
      <c r="E34" s="157">
        <f>D38</f>
        <v>398</v>
      </c>
      <c r="F34" s="160">
        <f>C38</f>
        <v>337</v>
      </c>
      <c r="G34" s="157">
        <f>D42</f>
        <v>375</v>
      </c>
      <c r="H34" s="160">
        <f>C42</f>
        <v>500</v>
      </c>
      <c r="I34" s="156"/>
      <c r="J34" s="159"/>
      <c r="K34" s="157"/>
      <c r="L34" s="157"/>
      <c r="M34" s="157"/>
      <c r="N34" s="157"/>
      <c r="O34" s="157"/>
      <c r="P34" s="158"/>
    </row>
    <row r="35" spans="1:18" x14ac:dyDescent="0.2">
      <c r="A35" s="159"/>
      <c r="B35" s="156"/>
      <c r="C35" s="157">
        <v>0</v>
      </c>
      <c r="D35" s="160">
        <v>0</v>
      </c>
      <c r="E35" s="157">
        <f>D39</f>
        <v>379</v>
      </c>
      <c r="F35" s="160">
        <f>C39</f>
        <v>349</v>
      </c>
      <c r="G35" s="157">
        <f>D43</f>
        <v>373</v>
      </c>
      <c r="H35" s="160">
        <f>C43</f>
        <v>383</v>
      </c>
      <c r="I35" s="156"/>
      <c r="J35" s="159"/>
      <c r="K35" s="157"/>
      <c r="L35" s="157"/>
      <c r="M35" s="157"/>
      <c r="N35" s="157"/>
      <c r="O35" s="157"/>
      <c r="P35" s="158"/>
    </row>
    <row r="36" spans="1:18" x14ac:dyDescent="0.2">
      <c r="A36" s="159"/>
      <c r="B36" s="156"/>
      <c r="C36" s="157"/>
      <c r="D36" s="160"/>
      <c r="E36" s="157"/>
      <c r="F36" s="160"/>
      <c r="G36" s="157"/>
      <c r="H36" s="160"/>
      <c r="I36" s="156"/>
      <c r="J36" s="159"/>
      <c r="K36" s="157"/>
      <c r="L36" s="157"/>
      <c r="M36" s="157"/>
      <c r="N36" s="157"/>
      <c r="O36" s="157"/>
      <c r="P36" s="158"/>
    </row>
    <row r="37" spans="1:18" x14ac:dyDescent="0.2">
      <c r="A37" s="159" t="s">
        <v>36</v>
      </c>
      <c r="B37" s="156"/>
      <c r="C37" s="157">
        <v>387</v>
      </c>
      <c r="D37" s="160">
        <v>357</v>
      </c>
      <c r="E37" s="157">
        <v>0</v>
      </c>
      <c r="F37" s="160">
        <v>0</v>
      </c>
      <c r="G37" s="157">
        <f>F41</f>
        <v>339</v>
      </c>
      <c r="H37" s="160">
        <f>E41</f>
        <v>446</v>
      </c>
      <c r="I37" s="156"/>
      <c r="J37" s="159" t="str">
        <f>A37</f>
        <v>Josephine Mayo</v>
      </c>
      <c r="K37" s="157">
        <f>SUM(IF((C37&gt;0),1,0),(IF((C38&gt;0),1,0)),(IF((C39&gt;0),1,0)),(IF((E37&gt;0),1,0)),(IF((E38&gt;0),1,0)),(IF((E39&gt;0),1,0)),(IF((G37&gt;0),1,0)),(IF((G38&gt;0),1,0)),(IF((G39&gt;0),1,0)))</f>
        <v>6</v>
      </c>
      <c r="L37" s="157">
        <f>SUM(IF((C37&gt;D37),1,0),(IF((C38&gt;D38),1,0)),(IF((C39&gt;D39),1,0)),(IF((E37&gt;F37),1,0)),(IF((E38&gt;F38),1,0)),(IF((E39&gt;F39),1,0)),(IF((G37&gt;H37),1,0)),(IF((G38&gt;H38),1,0)),(IF((G39&gt;H39),1,0)))</f>
        <v>2</v>
      </c>
      <c r="M37" s="157">
        <f>K37-L37-N37</f>
        <v>0</v>
      </c>
      <c r="N37" s="157">
        <f>SUM(IF((D37&gt;C37),1,0),(IF((D38&gt;C38),1,0)),(IF((D39&gt;C39),1,0)),(IF((F37&gt;E37),1,0)),(IF((F38&gt;E38),1,0)),(IF((F39&gt;E39),1,0)),(IF((H37&gt;G37),1,0)),(IF((H38&gt;G38),1,0)),(IF((H39&gt;G39),1,0)))</f>
        <v>4</v>
      </c>
      <c r="O37" s="157">
        <f>(SUM(G37:G39,E37:E39,C37:C39))-(SUM(H37:H39,F37:F39,D37:D39))</f>
        <v>-235</v>
      </c>
      <c r="P37" s="158">
        <f>(L37*2)+M37</f>
        <v>4</v>
      </c>
    </row>
    <row r="38" spans="1:18" x14ac:dyDescent="0.2">
      <c r="A38" s="159"/>
      <c r="B38" s="156"/>
      <c r="C38" s="157">
        <v>337</v>
      </c>
      <c r="D38" s="160">
        <v>398</v>
      </c>
      <c r="E38" s="157">
        <v>0</v>
      </c>
      <c r="F38" s="160">
        <v>0</v>
      </c>
      <c r="G38" s="157">
        <f>F42</f>
        <v>399</v>
      </c>
      <c r="H38" s="160">
        <f>E42</f>
        <v>389</v>
      </c>
      <c r="I38" s="156"/>
      <c r="J38" s="159"/>
      <c r="K38" s="157"/>
      <c r="L38" s="157"/>
      <c r="M38" s="157"/>
      <c r="N38" s="157"/>
      <c r="O38" s="157"/>
      <c r="P38" s="158"/>
    </row>
    <row r="39" spans="1:18" x14ac:dyDescent="0.2">
      <c r="A39" s="159"/>
      <c r="B39" s="156"/>
      <c r="C39" s="157">
        <v>349</v>
      </c>
      <c r="D39" s="160">
        <v>379</v>
      </c>
      <c r="E39" s="157">
        <v>0</v>
      </c>
      <c r="F39" s="160">
        <v>0</v>
      </c>
      <c r="G39" s="157">
        <f>F43</f>
        <v>399</v>
      </c>
      <c r="H39" s="160">
        <f>E43</f>
        <v>476</v>
      </c>
      <c r="I39" s="156"/>
      <c r="J39" s="159"/>
      <c r="K39" s="157"/>
      <c r="L39" s="157"/>
      <c r="M39" s="157"/>
      <c r="N39" s="157"/>
      <c r="O39" s="157"/>
      <c r="P39" s="158"/>
    </row>
    <row r="40" spans="1:18" x14ac:dyDescent="0.2">
      <c r="A40" s="159"/>
      <c r="B40" s="156"/>
      <c r="C40" s="157"/>
      <c r="D40" s="160"/>
      <c r="E40" s="157"/>
      <c r="F40" s="160"/>
      <c r="G40" s="157"/>
      <c r="H40" s="160"/>
      <c r="I40" s="156"/>
      <c r="J40" s="159"/>
      <c r="K40" s="157"/>
      <c r="L40" s="157"/>
      <c r="M40" s="157"/>
      <c r="N40" s="157"/>
      <c r="O40" s="157"/>
      <c r="P40" s="158"/>
    </row>
    <row r="41" spans="1:18" x14ac:dyDescent="0.2">
      <c r="A41" s="159" t="s">
        <v>288</v>
      </c>
      <c r="B41" s="156"/>
      <c r="C41" s="157">
        <v>515</v>
      </c>
      <c r="D41" s="160">
        <v>345</v>
      </c>
      <c r="E41" s="157">
        <v>446</v>
      </c>
      <c r="F41" s="160">
        <v>339</v>
      </c>
      <c r="G41" s="157">
        <v>0</v>
      </c>
      <c r="H41" s="160">
        <v>0</v>
      </c>
      <c r="I41" s="156"/>
      <c r="J41" s="159" t="str">
        <f>A41</f>
        <v>Paul J. Mifsud</v>
      </c>
      <c r="K41" s="157">
        <f>SUM(IF((C41&gt;0),1,0),(IF((C42&gt;0),1,0)),(IF((C43&gt;0),1,0)),(IF((E41&gt;0),1,0)),(IF((E42&gt;0),1,0)),(IF((E43&gt;0),1,0)),(IF((G41&gt;0),1,0)),(IF((G42&gt;0),1,0)),(IF((G43&gt;0),1,0)))</f>
        <v>6</v>
      </c>
      <c r="L41" s="157">
        <f>SUM(IF((C41&gt;D41),1,0),(IF((C42&gt;D42),1,0)),(IF((C43&gt;D43),1,0)),(IF((E41&gt;F41),1,0)),(IF((E42&gt;F42),1,0)),(IF((E43&gt;F43),1,0)),(IF((G41&gt;H41),1,0)),(IF((G42&gt;H42),1,0)),(IF((G43&gt;H43),1,0)))</f>
        <v>5</v>
      </c>
      <c r="M41" s="157">
        <f>K41-L41-N41</f>
        <v>0</v>
      </c>
      <c r="N41" s="157">
        <f>SUM(IF((D41&gt;C41),1,0),(IF((D42&gt;C42),1,0)),(IF((D43&gt;C43),1,0)),(IF((F41&gt;E41),1,0)),(IF((F42&gt;E42),1,0)),(IF((F43&gt;E43),1,0)),(IF((H41&gt;G41),1,0)),(IF((H42&gt;G42),1,0)),(IF((H43&gt;G43),1,0)))</f>
        <v>1</v>
      </c>
      <c r="O41" s="157">
        <f>(SUM(G41:G43,E41:E43,C41:C43))-(SUM(H41:H43,F41:F43,D41:D43))</f>
        <v>479</v>
      </c>
      <c r="P41" s="158">
        <f>(L41*2)+M41</f>
        <v>10</v>
      </c>
    </row>
    <row r="42" spans="1:18" x14ac:dyDescent="0.2">
      <c r="A42" s="159"/>
      <c r="B42" s="156"/>
      <c r="C42" s="157">
        <v>500</v>
      </c>
      <c r="D42" s="160">
        <v>375</v>
      </c>
      <c r="E42" s="157">
        <v>389</v>
      </c>
      <c r="F42" s="160">
        <v>399</v>
      </c>
      <c r="G42" s="157">
        <v>0</v>
      </c>
      <c r="H42" s="160">
        <v>0</v>
      </c>
      <c r="I42" s="156"/>
      <c r="J42" s="159"/>
      <c r="K42" s="157"/>
      <c r="L42" s="157"/>
      <c r="M42" s="157"/>
      <c r="N42" s="157"/>
      <c r="O42" s="157"/>
      <c r="P42" s="158"/>
    </row>
    <row r="43" spans="1:18" x14ac:dyDescent="0.2">
      <c r="A43" s="159"/>
      <c r="B43" s="156"/>
      <c r="C43" s="157">
        <v>383</v>
      </c>
      <c r="D43" s="160">
        <v>373</v>
      </c>
      <c r="E43" s="157">
        <v>476</v>
      </c>
      <c r="F43" s="160">
        <v>399</v>
      </c>
      <c r="G43" s="157">
        <v>0</v>
      </c>
      <c r="H43" s="160">
        <v>0</v>
      </c>
      <c r="I43" s="156"/>
      <c r="J43" s="159"/>
      <c r="K43" s="157"/>
      <c r="L43" s="157"/>
      <c r="M43" s="157"/>
      <c r="N43" s="157"/>
      <c r="O43" s="157"/>
      <c r="P43" s="158"/>
    </row>
    <row r="44" spans="1:18" x14ac:dyDescent="0.2">
      <c r="A44" s="157"/>
      <c r="B44" s="156"/>
      <c r="C44" s="157"/>
      <c r="D44" s="160"/>
      <c r="E44" s="157"/>
      <c r="F44" s="160"/>
      <c r="G44" s="157"/>
      <c r="H44" s="160"/>
      <c r="I44" s="156"/>
      <c r="J44" s="159"/>
      <c r="K44" s="157"/>
      <c r="L44" s="157"/>
      <c r="M44" s="157"/>
      <c r="N44" s="157"/>
      <c r="O44" s="157"/>
      <c r="P44" s="158"/>
    </row>
    <row r="45" spans="1:18" ht="13.5" thickBot="1" x14ac:dyDescent="0.25">
      <c r="A45" s="163" t="s">
        <v>284</v>
      </c>
      <c r="B45" s="156"/>
      <c r="C45" s="164">
        <f>(SUM(C33:C44)/K33)</f>
        <v>411.83333333333331</v>
      </c>
      <c r="D45" s="165">
        <f>(SUM(D33:D44)/K33)</f>
        <v>371.16666666666669</v>
      </c>
      <c r="E45" s="164">
        <f>(SUM(E33:E44)/K37)</f>
        <v>407.5</v>
      </c>
      <c r="F45" s="166">
        <f>(SUM(F33:F44)/K37)</f>
        <v>368.33333333333331</v>
      </c>
      <c r="G45" s="164">
        <f>(SUM(G33:G44)/K41)</f>
        <v>371.66666666666669</v>
      </c>
      <c r="H45" s="166">
        <f>(SUM(H33:H44)/K41)</f>
        <v>451.5</v>
      </c>
      <c r="I45" s="156"/>
      <c r="J45" s="159"/>
      <c r="K45" s="167">
        <f t="shared" ref="K45:P45" si="2">SUM(K31:K43)</f>
        <v>18</v>
      </c>
      <c r="L45" s="168">
        <f t="shared" si="2"/>
        <v>9</v>
      </c>
      <c r="M45" s="168">
        <f t="shared" si="2"/>
        <v>0</v>
      </c>
      <c r="N45" s="168">
        <f t="shared" si="2"/>
        <v>9</v>
      </c>
      <c r="O45" s="168">
        <f t="shared" si="2"/>
        <v>0</v>
      </c>
      <c r="P45" s="169">
        <f t="shared" si="2"/>
        <v>18</v>
      </c>
      <c r="R45" s="170"/>
    </row>
    <row r="46" spans="1:18" ht="14.25" thickTop="1" thickBot="1" x14ac:dyDescent="0.25">
      <c r="I46" s="156"/>
      <c r="J46" s="155" t="s">
        <v>272</v>
      </c>
      <c r="K46" s="157"/>
      <c r="L46" s="157"/>
      <c r="M46" s="157"/>
      <c r="N46" s="157"/>
      <c r="O46" s="157"/>
      <c r="P46" s="158"/>
    </row>
    <row r="47" spans="1:18" ht="13.5" thickBot="1" x14ac:dyDescent="0.25">
      <c r="A47" s="155" t="s">
        <v>272</v>
      </c>
      <c r="B47" s="156"/>
      <c r="C47" s="203" t="str">
        <f>A48</f>
        <v>Maria Scicluna</v>
      </c>
      <c r="D47" s="203"/>
      <c r="E47" s="203" t="str">
        <f>A52</f>
        <v>Carmen Stafrace</v>
      </c>
      <c r="F47" s="203"/>
      <c r="G47" s="203" t="str">
        <f>A56</f>
        <v>Marlene Calleja</v>
      </c>
      <c r="H47" s="203"/>
      <c r="I47" s="156"/>
      <c r="J47" s="159"/>
      <c r="K47" s="157"/>
      <c r="L47" s="157"/>
      <c r="M47" s="157"/>
      <c r="N47" s="157"/>
      <c r="O47" s="157"/>
      <c r="P47" s="158"/>
    </row>
    <row r="48" spans="1:18" x14ac:dyDescent="0.2">
      <c r="A48" s="159" t="s">
        <v>55</v>
      </c>
      <c r="B48" s="156"/>
      <c r="C48" s="157">
        <v>0</v>
      </c>
      <c r="D48" s="160">
        <v>0</v>
      </c>
      <c r="E48" s="157">
        <f>D52</f>
        <v>101</v>
      </c>
      <c r="F48" s="160">
        <f>C52</f>
        <v>100</v>
      </c>
      <c r="G48" s="157">
        <f>D56</f>
        <v>383</v>
      </c>
      <c r="H48" s="160">
        <f>C56</f>
        <v>395</v>
      </c>
      <c r="I48" s="156"/>
      <c r="J48" s="159" t="str">
        <f>A48</f>
        <v>Maria Scicluna</v>
      </c>
      <c r="K48" s="157">
        <f>SUM(IF((C48&gt;0),1,0),(IF((C49&gt;0),1,0)),(IF((C50&gt;0),1,0)),(IF((E48&gt;0),1,0)),(IF((E49&gt;0),1,0)),(IF((E50&gt;0),1,0)),(IF((G48&gt;0),1,0)),(IF((G49&gt;0),1,0)),(IF((G50&gt;0),1,0)))</f>
        <v>6</v>
      </c>
      <c r="L48" s="157">
        <f>SUM(IF((C48&gt;D48),1,0),(IF((C49&gt;D49),1,0)),(IF((C50&gt;D50),1,0)),(IF((E48&gt;F48),1,0)),(IF((E49&gt;F49),1,0)),(IF((E50&gt;F50),1,0)),(IF((G48&gt;H48),1,0)),(IF((G49&gt;H49),1,0)),(IF((G50&gt;H50),1,0)))</f>
        <v>3</v>
      </c>
      <c r="M48" s="157">
        <f>K48-L48-N48</f>
        <v>0</v>
      </c>
      <c r="N48" s="157">
        <f>SUM(IF((D48&gt;C48),1,0),(IF((D49&gt;C49),1,0)),(IF((D50&gt;C50),1,0)),(IF((F48&gt;E48),1,0)),(IF((F49&gt;E49),1,0)),(IF((F50&gt;E50),1,0)),(IF((H48&gt;G48),1,0)),(IF((H49&gt;G49),1,0)),(IF((H50&gt;G50),1,0)))</f>
        <v>3</v>
      </c>
      <c r="O48" s="157">
        <f>(SUM(G48:G50,E48:E50,C48:C50))-(SUM(H48:H50,F48:F50,D48:D50))</f>
        <v>-202</v>
      </c>
      <c r="P48" s="158">
        <f>(L48*2)+M48</f>
        <v>6</v>
      </c>
    </row>
    <row r="49" spans="1:18" x14ac:dyDescent="0.2">
      <c r="A49" s="159"/>
      <c r="B49" s="156"/>
      <c r="C49" s="157">
        <v>0</v>
      </c>
      <c r="D49" s="160">
        <v>0</v>
      </c>
      <c r="E49" s="157">
        <f>D53</f>
        <v>101</v>
      </c>
      <c r="F49" s="160">
        <f>C53</f>
        <v>100</v>
      </c>
      <c r="G49" s="157">
        <f>D57</f>
        <v>377</v>
      </c>
      <c r="H49" s="160">
        <f>C57</f>
        <v>403</v>
      </c>
      <c r="I49" s="156"/>
      <c r="J49" s="159"/>
      <c r="K49" s="157"/>
      <c r="L49" s="157"/>
      <c r="M49" s="157"/>
      <c r="N49" s="157"/>
      <c r="O49" s="157"/>
      <c r="P49" s="158"/>
    </row>
    <row r="50" spans="1:18" x14ac:dyDescent="0.2">
      <c r="A50" s="159"/>
      <c r="B50" s="156"/>
      <c r="C50" s="157">
        <v>0</v>
      </c>
      <c r="D50" s="160">
        <v>0</v>
      </c>
      <c r="E50" s="157">
        <f>D54</f>
        <v>101</v>
      </c>
      <c r="F50" s="160">
        <f>C54</f>
        <v>100</v>
      </c>
      <c r="G50" s="157">
        <f>D58</f>
        <v>291</v>
      </c>
      <c r="H50" s="160">
        <f>C58</f>
        <v>458</v>
      </c>
      <c r="I50" s="156"/>
      <c r="J50" s="159"/>
      <c r="K50" s="157"/>
      <c r="L50" s="157"/>
      <c r="M50" s="157"/>
      <c r="N50" s="157"/>
      <c r="O50" s="157"/>
      <c r="P50" s="158"/>
    </row>
    <row r="51" spans="1:18" x14ac:dyDescent="0.2">
      <c r="A51" s="159"/>
      <c r="B51" s="156"/>
      <c r="C51" s="157"/>
      <c r="D51" s="160"/>
      <c r="E51" s="157"/>
      <c r="F51" s="160"/>
      <c r="G51" s="157"/>
      <c r="H51" s="160"/>
      <c r="I51" s="156"/>
      <c r="J51" s="159"/>
      <c r="K51" s="157"/>
      <c r="L51" s="157"/>
      <c r="M51" s="157"/>
      <c r="N51" s="157"/>
      <c r="O51" s="157"/>
      <c r="P51" s="158"/>
    </row>
    <row r="52" spans="1:18" x14ac:dyDescent="0.2">
      <c r="A52" s="159" t="s">
        <v>12</v>
      </c>
      <c r="B52" s="156"/>
      <c r="C52" s="157">
        <v>100</v>
      </c>
      <c r="D52" s="160">
        <v>101</v>
      </c>
      <c r="E52" s="157">
        <v>0</v>
      </c>
      <c r="F52" s="160">
        <v>0</v>
      </c>
      <c r="G52" s="157">
        <f>F56</f>
        <v>526</v>
      </c>
      <c r="H52" s="160">
        <f>E56</f>
        <v>257</v>
      </c>
      <c r="I52" s="156"/>
      <c r="J52" s="159" t="str">
        <f>A52</f>
        <v>Carmen Stafrace</v>
      </c>
      <c r="K52" s="157">
        <f>SUM(IF((C52&gt;0),1,0),(IF((C53&gt;0),1,0)),(IF((C54&gt;0),1,0)),(IF((E52&gt;0),1,0)),(IF((E53&gt;0),1,0)),(IF((E54&gt;0),1,0)),(IF((G52&gt;0),1,0)),(IF((G53&gt;0),1,0)),(IF((G54&gt;0),1,0)))</f>
        <v>6</v>
      </c>
      <c r="L52" s="157">
        <f>SUM(IF((C52&gt;D52),1,0),(IF((C53&gt;D53),1,0)),(IF((C54&gt;D54),1,0)),(IF((E52&gt;F52),1,0)),(IF((E53&gt;F53),1,0)),(IF((E54&gt;F54),1,0)),(IF((G52&gt;H52),1,0)),(IF((G53&gt;H53),1,0)),(IF((G54&gt;H54),1,0)))</f>
        <v>1</v>
      </c>
      <c r="M52" s="157">
        <f>K52-L52-N52</f>
        <v>0</v>
      </c>
      <c r="N52" s="157">
        <f>SUM(IF((D52&gt;C52),1,0),(IF((D53&gt;C53),1,0)),(IF((D54&gt;C54),1,0)),(IF((F52&gt;E52),1,0)),(IF((F53&gt;E53),1,0)),(IF((F54&gt;E54),1,0)),(IF((H52&gt;G52),1,0)),(IF((H53&gt;G53),1,0)),(IF((H54&gt;G54),1,0)))</f>
        <v>5</v>
      </c>
      <c r="O52" s="157">
        <f>(SUM(G52:G54,E52:E54,C52:C54))-(SUM(H52:H54,F52:F54,D52:D54))</f>
        <v>252</v>
      </c>
      <c r="P52" s="158">
        <f>(L52*2)+M52</f>
        <v>2</v>
      </c>
    </row>
    <row r="53" spans="1:18" x14ac:dyDescent="0.2">
      <c r="A53" s="159"/>
      <c r="B53" s="156"/>
      <c r="C53" s="157">
        <v>100</v>
      </c>
      <c r="D53" s="160">
        <v>101</v>
      </c>
      <c r="E53" s="157">
        <v>0</v>
      </c>
      <c r="F53" s="160">
        <v>0</v>
      </c>
      <c r="G53" s="157">
        <f>F57</f>
        <v>361</v>
      </c>
      <c r="H53" s="160">
        <f>E57</f>
        <v>369</v>
      </c>
      <c r="I53" s="156"/>
      <c r="J53" s="159"/>
      <c r="K53" s="157"/>
      <c r="L53" s="157"/>
      <c r="M53" s="157"/>
      <c r="N53" s="157"/>
      <c r="O53" s="157"/>
      <c r="P53" s="158"/>
    </row>
    <row r="54" spans="1:18" x14ac:dyDescent="0.2">
      <c r="A54" s="159"/>
      <c r="B54" s="156"/>
      <c r="C54" s="157">
        <v>100</v>
      </c>
      <c r="D54" s="160">
        <v>101</v>
      </c>
      <c r="E54" s="157">
        <v>0</v>
      </c>
      <c r="F54" s="160">
        <v>0</v>
      </c>
      <c r="G54" s="157">
        <f>F58</f>
        <v>367</v>
      </c>
      <c r="H54" s="160">
        <f>E58</f>
        <v>373</v>
      </c>
      <c r="I54" s="156"/>
      <c r="J54" s="159"/>
      <c r="K54" s="157"/>
      <c r="L54" s="157"/>
      <c r="M54" s="157"/>
      <c r="N54" s="157"/>
      <c r="O54" s="157"/>
      <c r="P54" s="158"/>
    </row>
    <row r="55" spans="1:18" x14ac:dyDescent="0.2">
      <c r="A55" s="159"/>
      <c r="B55" s="156"/>
      <c r="C55" s="157"/>
      <c r="D55" s="160"/>
      <c r="E55" s="157"/>
      <c r="F55" s="160"/>
      <c r="G55" s="157"/>
      <c r="H55" s="160"/>
      <c r="I55" s="156"/>
      <c r="J55" s="159"/>
      <c r="K55" s="157"/>
      <c r="L55" s="157"/>
      <c r="M55" s="157"/>
      <c r="N55" s="157"/>
      <c r="O55" s="157"/>
      <c r="P55" s="158"/>
    </row>
    <row r="56" spans="1:18" x14ac:dyDescent="0.2">
      <c r="A56" s="159" t="s">
        <v>40</v>
      </c>
      <c r="B56" s="156"/>
      <c r="C56" s="157">
        <v>395</v>
      </c>
      <c r="D56" s="160">
        <v>383</v>
      </c>
      <c r="E56" s="157">
        <v>257</v>
      </c>
      <c r="F56" s="160">
        <v>526</v>
      </c>
      <c r="G56" s="157">
        <v>0</v>
      </c>
      <c r="H56" s="160">
        <v>0</v>
      </c>
      <c r="I56" s="156"/>
      <c r="J56" s="159" t="str">
        <f>A56</f>
        <v>Marlene Calleja</v>
      </c>
      <c r="K56" s="157">
        <f>SUM(IF((C56&gt;0),1,0),(IF((C57&gt;0),1,0)),(IF((C58&gt;0),1,0)),(IF((E56&gt;0),1,0)),(IF((E57&gt;0),1,0)),(IF((E58&gt;0),1,0)),(IF((G56&gt;0),1,0)),(IF((G57&gt;0),1,0)),(IF((G58&gt;0),1,0)))</f>
        <v>6</v>
      </c>
      <c r="L56" s="157">
        <f>SUM(IF((C56&gt;D56),1,0),(IF((C57&gt;D57),1,0)),(IF((C58&gt;D58),1,0)),(IF((E56&gt;F56),1,0)),(IF((E57&gt;F57),1,0)),(IF((E58&gt;F58),1,0)),(IF((G56&gt;H56),1,0)),(IF((G57&gt;H57),1,0)),(IF((G58&gt;H58),1,0)))</f>
        <v>5</v>
      </c>
      <c r="M56" s="157">
        <f>K56-L56-N56</f>
        <v>0</v>
      </c>
      <c r="N56" s="157">
        <f>SUM(IF((D56&gt;C56),1,0),(IF((D57&gt;C57),1,0)),(IF((D58&gt;C58),1,0)),(IF((F56&gt;E56),1,0)),(IF((F57&gt;E57),1,0)),(IF((F58&gt;E58),1,0)),(IF((H56&gt;G56),1,0)),(IF((H57&gt;G57),1,0)),(IF((H58&gt;G58),1,0)))</f>
        <v>1</v>
      </c>
      <c r="O56" s="157">
        <f>(SUM(G56:G58,E56:E58,C56:C58))-(SUM(H56:H58,F56:F58,D56:D58))</f>
        <v>-50</v>
      </c>
      <c r="P56" s="158">
        <f>(L56*2)+M56</f>
        <v>10</v>
      </c>
    </row>
    <row r="57" spans="1:18" x14ac:dyDescent="0.2">
      <c r="A57" s="159"/>
      <c r="B57" s="156"/>
      <c r="C57" s="157">
        <v>403</v>
      </c>
      <c r="D57" s="160">
        <v>377</v>
      </c>
      <c r="E57" s="157">
        <v>369</v>
      </c>
      <c r="F57" s="160">
        <v>361</v>
      </c>
      <c r="G57" s="157">
        <v>0</v>
      </c>
      <c r="H57" s="160">
        <v>0</v>
      </c>
      <c r="I57" s="156"/>
      <c r="J57" s="159"/>
      <c r="K57" s="157"/>
      <c r="L57" s="157"/>
      <c r="M57" s="157"/>
      <c r="N57" s="157"/>
      <c r="O57" s="157"/>
      <c r="P57" s="158"/>
    </row>
    <row r="58" spans="1:18" x14ac:dyDescent="0.2">
      <c r="A58" s="159"/>
      <c r="B58" s="156"/>
      <c r="C58" s="157">
        <v>458</v>
      </c>
      <c r="D58" s="160">
        <v>291</v>
      </c>
      <c r="E58" s="157">
        <v>373</v>
      </c>
      <c r="F58" s="160">
        <v>367</v>
      </c>
      <c r="G58" s="157">
        <v>0</v>
      </c>
      <c r="H58" s="160">
        <v>0</v>
      </c>
      <c r="I58" s="156"/>
      <c r="J58" s="159"/>
      <c r="K58" s="157"/>
      <c r="L58" s="157"/>
      <c r="M58" s="157"/>
      <c r="N58" s="157"/>
      <c r="O58" s="157"/>
      <c r="P58" s="158"/>
    </row>
    <row r="59" spans="1:18" x14ac:dyDescent="0.2">
      <c r="A59" s="157"/>
      <c r="B59" s="156"/>
      <c r="C59" s="172"/>
      <c r="D59" s="173"/>
      <c r="E59" s="174"/>
      <c r="F59" s="173"/>
      <c r="G59" s="174"/>
      <c r="H59" s="173"/>
      <c r="I59" s="156"/>
      <c r="J59" s="159"/>
      <c r="K59" s="157"/>
      <c r="L59" s="157"/>
      <c r="M59" s="157"/>
      <c r="N59" s="157"/>
      <c r="O59" s="157"/>
      <c r="P59" s="158"/>
    </row>
    <row r="60" spans="1:18" ht="13.5" thickBot="1" x14ac:dyDescent="0.25">
      <c r="A60" s="175" t="s">
        <v>284</v>
      </c>
      <c r="B60" s="156"/>
      <c r="C60" s="176">
        <f>(SUM(C48:C59)/K48)</f>
        <v>259.33333333333331</v>
      </c>
      <c r="D60" s="177">
        <f>(SUM(D48:D59)/K48)</f>
        <v>225.66666666666666</v>
      </c>
      <c r="E60" s="176">
        <f>(SUM(E48:E59)/K52)</f>
        <v>217</v>
      </c>
      <c r="F60" s="178">
        <f>(SUM(F48:F59)/K52)</f>
        <v>259</v>
      </c>
      <c r="G60" s="176">
        <f>(SUM(G48:G59)/K56)</f>
        <v>384.16666666666669</v>
      </c>
      <c r="H60" s="178">
        <f>(SUM(H48:H59)/K56)</f>
        <v>375.83333333333331</v>
      </c>
      <c r="I60" s="156"/>
      <c r="J60" s="179"/>
      <c r="K60" s="168">
        <f t="shared" ref="K60:P60" si="3">SUM(K46:K58)</f>
        <v>18</v>
      </c>
      <c r="L60" s="168">
        <f t="shared" si="3"/>
        <v>9</v>
      </c>
      <c r="M60" s="168">
        <f t="shared" si="3"/>
        <v>0</v>
      </c>
      <c r="N60" s="168">
        <f t="shared" si="3"/>
        <v>9</v>
      </c>
      <c r="O60" s="168">
        <f t="shared" si="3"/>
        <v>0</v>
      </c>
      <c r="P60" s="169">
        <f t="shared" si="3"/>
        <v>18</v>
      </c>
      <c r="R60" s="170"/>
    </row>
    <row r="61" spans="1:18" ht="14.25" thickTop="1" thickBot="1" x14ac:dyDescent="0.25">
      <c r="I61" s="156"/>
      <c r="J61" s="155" t="s">
        <v>274</v>
      </c>
      <c r="K61" s="157"/>
      <c r="L61" s="157"/>
      <c r="M61" s="157"/>
      <c r="N61" s="157"/>
      <c r="O61" s="157"/>
      <c r="P61" s="158"/>
    </row>
    <row r="62" spans="1:18" ht="13.5" thickBot="1" x14ac:dyDescent="0.25">
      <c r="A62" s="155" t="s">
        <v>274</v>
      </c>
      <c r="B62" s="156"/>
      <c r="C62" s="203" t="str">
        <f>A63</f>
        <v>Moses Azzopardi</v>
      </c>
      <c r="D62" s="203"/>
      <c r="E62" s="203" t="str">
        <f>A67</f>
        <v>Carmen Bonello</v>
      </c>
      <c r="F62" s="203"/>
      <c r="G62" s="203" t="str">
        <f>A71</f>
        <v>5th placed Group C</v>
      </c>
      <c r="H62" s="203"/>
      <c r="I62" s="156"/>
      <c r="J62" s="159"/>
      <c r="K62" s="157"/>
      <c r="L62" s="157"/>
      <c r="M62" s="157"/>
      <c r="N62" s="157"/>
      <c r="O62" s="157"/>
      <c r="P62" s="158"/>
    </row>
    <row r="63" spans="1:18" x14ac:dyDescent="0.2">
      <c r="A63" s="159" t="s">
        <v>31</v>
      </c>
      <c r="B63" s="156"/>
      <c r="C63" s="157">
        <v>0</v>
      </c>
      <c r="D63" s="160">
        <v>0</v>
      </c>
      <c r="E63" s="157">
        <v>101</v>
      </c>
      <c r="F63" s="160">
        <v>1</v>
      </c>
      <c r="G63" s="157">
        <f>D71</f>
        <v>0</v>
      </c>
      <c r="H63" s="160">
        <f>C71</f>
        <v>0</v>
      </c>
      <c r="I63" s="156"/>
      <c r="J63" s="159" t="str">
        <f>A63</f>
        <v>Moses Azzopardi</v>
      </c>
      <c r="K63" s="157">
        <f>SUM(IF((C63&gt;0),1,0),(IF((C64&gt;0),1,0)),(IF((C65&gt;0),1,0)),(IF((E63&gt;0),1,0)),(IF((E64&gt;0),1,0)),(IF((E65&gt;0),1,0)),(IF((G63&gt;0),1,0)),(IF((G64&gt;0),1,0)),(IF((G65&gt;0),1,0)))</f>
        <v>3</v>
      </c>
      <c r="L63" s="157">
        <f>SUM(IF((C63&gt;D63),1,0),(IF((C64&gt;D64),1,0)),(IF((C65&gt;D65),1,0)),(IF((E63&gt;F63),1,0)),(IF((E64&gt;F64),1,0)),(IF((E65&gt;F65),1,0)),(IF((G63&gt;H63),1,0)),(IF((G64&gt;H64),1,0)),(IF((G65&gt;H65),1,0)))</f>
        <v>3</v>
      </c>
      <c r="M63" s="157">
        <f>K63-L63-N63</f>
        <v>0</v>
      </c>
      <c r="N63" s="157">
        <f>SUM(IF((D63&gt;C63),1,0),(IF((D64&gt;C64),1,0)),(IF((D65&gt;C65),1,0)),(IF((F63&gt;E63),1,0)),(IF((F64&gt;E64),1,0)),(IF((F65&gt;E65),1,0)),(IF((H63&gt;G63),1,0)),(IF((H64&gt;G64),1,0)),(IF((H65&gt;G65),1,0)))</f>
        <v>0</v>
      </c>
      <c r="O63" s="157">
        <f>(SUM(G63:G65,E63:E65,C63:C65))-(SUM(H63:H65,F63:F65,D63:D65))</f>
        <v>300</v>
      </c>
      <c r="P63" s="158">
        <f>(L63*2)+M63</f>
        <v>6</v>
      </c>
    </row>
    <row r="64" spans="1:18" x14ac:dyDescent="0.2">
      <c r="A64" s="159"/>
      <c r="B64" s="156"/>
      <c r="C64" s="157">
        <v>0</v>
      </c>
      <c r="D64" s="160">
        <v>0</v>
      </c>
      <c r="E64" s="157">
        <v>101</v>
      </c>
      <c r="F64" s="160">
        <v>1</v>
      </c>
      <c r="G64" s="157">
        <f>D72</f>
        <v>0</v>
      </c>
      <c r="H64" s="160">
        <f>C72</f>
        <v>0</v>
      </c>
      <c r="I64" s="156"/>
      <c r="J64" s="159"/>
      <c r="K64" s="157"/>
      <c r="L64" s="157"/>
      <c r="M64" s="157"/>
      <c r="N64" s="157"/>
      <c r="O64" s="157"/>
      <c r="P64" s="158"/>
    </row>
    <row r="65" spans="1:18" x14ac:dyDescent="0.2">
      <c r="A65" s="159"/>
      <c r="B65" s="156"/>
      <c r="C65" s="157">
        <v>0</v>
      </c>
      <c r="D65" s="160">
        <v>0</v>
      </c>
      <c r="E65" s="157">
        <v>101</v>
      </c>
      <c r="F65" s="160">
        <v>1</v>
      </c>
      <c r="G65" s="157">
        <f>D73</f>
        <v>0</v>
      </c>
      <c r="H65" s="160">
        <f>C73</f>
        <v>0</v>
      </c>
      <c r="I65" s="156"/>
      <c r="J65" s="159"/>
      <c r="K65" s="157"/>
      <c r="L65" s="157"/>
      <c r="M65" s="157"/>
      <c r="N65" s="157"/>
      <c r="O65" s="157"/>
      <c r="P65" s="158"/>
    </row>
    <row r="66" spans="1:18" x14ac:dyDescent="0.2">
      <c r="A66" s="159"/>
      <c r="B66" s="156"/>
      <c r="C66" s="157"/>
      <c r="D66" s="160"/>
      <c r="E66" s="157"/>
      <c r="F66" s="160"/>
      <c r="G66" s="157"/>
      <c r="H66" s="160"/>
      <c r="I66" s="156"/>
      <c r="J66" s="159"/>
      <c r="K66" s="157"/>
      <c r="L66" s="157"/>
      <c r="M66" s="157"/>
      <c r="N66" s="157"/>
      <c r="O66" s="157"/>
      <c r="P66" s="158"/>
    </row>
    <row r="67" spans="1:18" x14ac:dyDescent="0.2">
      <c r="A67" s="159" t="s">
        <v>27</v>
      </c>
      <c r="B67" s="156"/>
      <c r="C67" s="157">
        <v>1</v>
      </c>
      <c r="D67" s="160">
        <v>101</v>
      </c>
      <c r="E67" s="157">
        <v>0</v>
      </c>
      <c r="F67" s="160">
        <v>0</v>
      </c>
      <c r="G67" s="157">
        <f>F71</f>
        <v>0</v>
      </c>
      <c r="H67" s="160">
        <f>E71</f>
        <v>0</v>
      </c>
      <c r="I67" s="156"/>
      <c r="J67" s="159" t="str">
        <f>A67</f>
        <v>Carmen Bonello</v>
      </c>
      <c r="K67" s="157">
        <f>SUM(IF((C67&gt;0),1,0),(IF((C68&gt;0),1,0)),(IF((C69&gt;0),1,0)),(IF((E67&gt;0),1,0)),(IF((E68&gt;0),1,0)),(IF((E69&gt;0),1,0)),(IF((G67&gt;0),1,0)),(IF((G68&gt;0),1,0)),(IF((G69&gt;0),1,0)))</f>
        <v>3</v>
      </c>
      <c r="L67" s="157">
        <f>SUM(IF((C67&gt;D67),1,0),(IF((C68&gt;D68),1,0)),(IF((C69&gt;D69),1,0)),(IF((E67&gt;F67),1,0)),(IF((E68&gt;F68),1,0)),(IF((E69&gt;F69),1,0)),(IF((G67&gt;H67),1,0)),(IF((G68&gt;H68),1,0)),(IF((G69&gt;H69),1,0)))</f>
        <v>0</v>
      </c>
      <c r="M67" s="157">
        <f>K67-L67-N67</f>
        <v>0</v>
      </c>
      <c r="N67" s="157">
        <f>SUM(IF((D67&gt;C67),1,0),(IF((D68&gt;C68),1,0)),(IF((D69&gt;C69),1,0)),(IF((F67&gt;E67),1,0)),(IF((F68&gt;E68),1,0)),(IF((F69&gt;E69),1,0)),(IF((H67&gt;G67),1,0)),(IF((H68&gt;G68),1,0)),(IF((H69&gt;G69),1,0)))</f>
        <v>3</v>
      </c>
      <c r="O67" s="157">
        <f>(SUM(G67:G69,E67:E69,C67:C69))-(SUM(H67:H69,F67:F69,D67:D69))</f>
        <v>-300</v>
      </c>
      <c r="P67" s="158">
        <f>(L67*2)+M67</f>
        <v>0</v>
      </c>
    </row>
    <row r="68" spans="1:18" x14ac:dyDescent="0.2">
      <c r="A68" s="159"/>
      <c r="B68" s="156"/>
      <c r="C68" s="157">
        <v>1</v>
      </c>
      <c r="D68" s="160">
        <v>101</v>
      </c>
      <c r="E68" s="157">
        <v>0</v>
      </c>
      <c r="F68" s="160">
        <v>0</v>
      </c>
      <c r="G68" s="157">
        <f>F72</f>
        <v>0</v>
      </c>
      <c r="H68" s="160">
        <f>E72</f>
        <v>0</v>
      </c>
      <c r="I68" s="156"/>
      <c r="J68" s="159"/>
      <c r="K68" s="157"/>
      <c r="L68" s="157"/>
      <c r="M68" s="157"/>
      <c r="N68" s="157"/>
      <c r="O68" s="157"/>
      <c r="P68" s="158"/>
    </row>
    <row r="69" spans="1:18" x14ac:dyDescent="0.2">
      <c r="A69" s="159"/>
      <c r="B69" s="156"/>
      <c r="C69" s="157">
        <v>1</v>
      </c>
      <c r="D69" s="160">
        <v>101</v>
      </c>
      <c r="E69" s="157">
        <v>0</v>
      </c>
      <c r="F69" s="160">
        <v>0</v>
      </c>
      <c r="G69" s="157">
        <f>F73</f>
        <v>0</v>
      </c>
      <c r="H69" s="160">
        <f>E73</f>
        <v>0</v>
      </c>
      <c r="I69" s="156"/>
      <c r="J69" s="159"/>
      <c r="K69" s="157"/>
      <c r="L69" s="157"/>
      <c r="M69" s="157"/>
      <c r="N69" s="157"/>
      <c r="O69" s="157"/>
      <c r="P69" s="158"/>
    </row>
    <row r="70" spans="1:18" x14ac:dyDescent="0.2">
      <c r="A70" s="159"/>
      <c r="B70" s="156"/>
      <c r="C70" s="157"/>
      <c r="D70" s="160"/>
      <c r="E70" s="157"/>
      <c r="F70" s="160"/>
      <c r="G70" s="157"/>
      <c r="H70" s="160"/>
      <c r="I70" s="156"/>
      <c r="J70" s="159"/>
      <c r="K70" s="157"/>
      <c r="L70" s="157"/>
      <c r="M70" s="157"/>
      <c r="N70" s="157"/>
      <c r="O70" s="157"/>
      <c r="P70" s="158"/>
    </row>
    <row r="71" spans="1:18" x14ac:dyDescent="0.2">
      <c r="A71" s="159" t="s">
        <v>275</v>
      </c>
      <c r="B71" s="156"/>
      <c r="C71" s="157"/>
      <c r="D71" s="160"/>
      <c r="E71" s="157"/>
      <c r="F71" s="160"/>
      <c r="G71" s="157">
        <v>0</v>
      </c>
      <c r="H71" s="160">
        <v>0</v>
      </c>
      <c r="I71" s="156"/>
      <c r="J71" s="159" t="str">
        <f>A71</f>
        <v>5th placed Group C</v>
      </c>
      <c r="K71" s="157">
        <f>SUM(IF((C71&gt;0),1,0),(IF((C72&gt;0),1,0)),(IF((C73&gt;0),1,0)),(IF((E71&gt;0),1,0)),(IF((E72&gt;0),1,0)),(IF((E73&gt;0),1,0)),(IF((G71&gt;0),1,0)),(IF((G72&gt;0),1,0)),(IF((G73&gt;0),1,0)))</f>
        <v>0</v>
      </c>
      <c r="L71" s="157">
        <f>SUM(IF((C71&gt;D71),1,0),(IF((C72&gt;D72),1,0)),(IF((C73&gt;D73),1,0)),(IF((E71&gt;F71),1,0)),(IF((E72&gt;F72),1,0)),(IF((E73&gt;F73),1,0)),(IF((G71&gt;H71),1,0)),(IF((G72&gt;H72),1,0)),(IF((G73&gt;H73),1,0)))</f>
        <v>0</v>
      </c>
      <c r="M71" s="157">
        <f>K71-L71-N71</f>
        <v>0</v>
      </c>
      <c r="N71" s="157">
        <f>SUM(IF((D71&gt;C71),1,0),(IF((D72&gt;C72),1,0)),(IF((D73&gt;C73),1,0)),(IF((F71&gt;E71),1,0)),(IF((F72&gt;E72),1,0)),(IF((F73&gt;E73),1,0)),(IF((H71&gt;G71),1,0)),(IF((H72&gt;G72),1,0)),(IF((H73&gt;G73),1,0)))</f>
        <v>0</v>
      </c>
      <c r="O71" s="157">
        <f>(SUM(G71:G73,E71:E73,C71:C73))-(SUM(H71:H73,F71:F73,D71:D73))</f>
        <v>0</v>
      </c>
      <c r="P71" s="158">
        <f>(L71*2)+M71</f>
        <v>0</v>
      </c>
    </row>
    <row r="72" spans="1:18" x14ac:dyDescent="0.2">
      <c r="A72" s="159"/>
      <c r="B72" s="156"/>
      <c r="C72" s="157"/>
      <c r="D72" s="160"/>
      <c r="E72" s="157"/>
      <c r="F72" s="160"/>
      <c r="G72" s="157">
        <v>0</v>
      </c>
      <c r="H72" s="160">
        <v>0</v>
      </c>
      <c r="I72" s="156"/>
      <c r="J72" s="159"/>
      <c r="K72" s="157"/>
      <c r="L72" s="157"/>
      <c r="M72" s="157"/>
      <c r="N72" s="157"/>
      <c r="O72" s="157"/>
      <c r="P72" s="158"/>
    </row>
    <row r="73" spans="1:18" x14ac:dyDescent="0.2">
      <c r="A73" s="159"/>
      <c r="B73" s="156"/>
      <c r="C73" s="157"/>
      <c r="D73" s="160"/>
      <c r="E73" s="157"/>
      <c r="F73" s="160"/>
      <c r="G73" s="157">
        <v>0</v>
      </c>
      <c r="H73" s="160">
        <v>0</v>
      </c>
      <c r="I73" s="156"/>
      <c r="J73" s="159"/>
      <c r="K73" s="157"/>
      <c r="L73" s="157"/>
      <c r="M73" s="157"/>
      <c r="N73" s="157"/>
      <c r="O73" s="157"/>
      <c r="P73" s="158"/>
    </row>
    <row r="74" spans="1:18" x14ac:dyDescent="0.2">
      <c r="A74" s="157"/>
      <c r="B74" s="156"/>
      <c r="C74" s="172"/>
      <c r="D74" s="173"/>
      <c r="E74" s="174"/>
      <c r="F74" s="173"/>
      <c r="G74" s="174"/>
      <c r="H74" s="173"/>
      <c r="I74" s="156"/>
      <c r="J74" s="159"/>
      <c r="K74" s="157"/>
      <c r="L74" s="157"/>
      <c r="M74" s="157"/>
      <c r="N74" s="157"/>
      <c r="O74" s="157"/>
      <c r="P74" s="158"/>
    </row>
    <row r="75" spans="1:18" ht="13.5" thickBot="1" x14ac:dyDescent="0.25">
      <c r="A75" s="175" t="s">
        <v>284</v>
      </c>
      <c r="B75" s="156"/>
      <c r="C75" s="176">
        <f>(SUM(C63:C74)/K63)</f>
        <v>1</v>
      </c>
      <c r="D75" s="177">
        <f>(SUM(D63:D74)/K63)</f>
        <v>101</v>
      </c>
      <c r="E75" s="176">
        <f>(SUM(E63:E74)/K67)</f>
        <v>101</v>
      </c>
      <c r="F75" s="178">
        <f>(SUM(F63:F74)/K67)</f>
        <v>1</v>
      </c>
      <c r="G75" s="176" t="e">
        <f>(SUM(G63:G74)/K71)</f>
        <v>#DIV/0!</v>
      </c>
      <c r="H75" s="178" t="e">
        <f>(SUM(H63:H74)/K71)</f>
        <v>#DIV/0!</v>
      </c>
      <c r="I75" s="156"/>
      <c r="J75" s="179"/>
      <c r="K75" s="168">
        <f t="shared" ref="K75:P75" si="4">SUM(K61:K73)</f>
        <v>6</v>
      </c>
      <c r="L75" s="168">
        <f t="shared" si="4"/>
        <v>3</v>
      </c>
      <c r="M75" s="168">
        <f t="shared" si="4"/>
        <v>0</v>
      </c>
      <c r="N75" s="168">
        <f t="shared" si="4"/>
        <v>3</v>
      </c>
      <c r="O75" s="168">
        <f t="shared" si="4"/>
        <v>0</v>
      </c>
      <c r="P75" s="169">
        <f t="shared" si="4"/>
        <v>6</v>
      </c>
      <c r="R75" s="170"/>
    </row>
    <row r="76" spans="1:18" ht="14.25" thickTop="1" thickBot="1" x14ac:dyDescent="0.25">
      <c r="I76" s="156"/>
      <c r="J76" s="155" t="s">
        <v>276</v>
      </c>
      <c r="K76" s="157"/>
      <c r="L76" s="157"/>
      <c r="M76" s="157"/>
      <c r="N76" s="157"/>
      <c r="O76" s="157"/>
      <c r="P76" s="158"/>
    </row>
    <row r="77" spans="1:18" ht="13.5" thickBot="1" x14ac:dyDescent="0.25">
      <c r="A77" s="155" t="s">
        <v>276</v>
      </c>
      <c r="B77" s="156"/>
      <c r="C77" s="203" t="str">
        <f>A78</f>
        <v>Paul Azzopardi</v>
      </c>
      <c r="D77" s="203"/>
      <c r="E77" s="203" t="str">
        <f>A82</f>
        <v>Marie Testa</v>
      </c>
      <c r="F77" s="203"/>
      <c r="G77" s="203" t="str">
        <f>A86</f>
        <v>Laura Borg</v>
      </c>
      <c r="H77" s="203"/>
      <c r="I77" s="156"/>
      <c r="J77" s="159"/>
      <c r="K77" s="157"/>
      <c r="L77" s="157"/>
      <c r="M77" s="157"/>
      <c r="N77" s="157"/>
      <c r="O77" s="157"/>
      <c r="P77" s="158"/>
    </row>
    <row r="78" spans="1:18" x14ac:dyDescent="0.2">
      <c r="A78" s="159" t="s">
        <v>28</v>
      </c>
      <c r="B78" s="156"/>
      <c r="C78" s="157">
        <v>0</v>
      </c>
      <c r="D78" s="160">
        <v>0</v>
      </c>
      <c r="E78" s="157">
        <f>D82</f>
        <v>335</v>
      </c>
      <c r="F78" s="160">
        <f>C82</f>
        <v>346</v>
      </c>
      <c r="G78" s="157">
        <f>D86</f>
        <v>100</v>
      </c>
      <c r="H78" s="160">
        <f>C86</f>
        <v>101</v>
      </c>
      <c r="I78" s="156"/>
      <c r="J78" s="159" t="str">
        <f>A78</f>
        <v>Paul Azzopardi</v>
      </c>
      <c r="K78" s="157">
        <f>SUM(IF((C78&gt;0),1,0),(IF((C79&gt;0),1,0)),(IF((C80&gt;0),1,0)),(IF((E78&gt;0),1,0)),(IF((E79&gt;0),1,0)),(IF((E80&gt;0),1,0)),(IF((G78&gt;0),1,0)),(IF((G79&gt;0),1,0)),(IF((G80&gt;0),1,0)))</f>
        <v>6</v>
      </c>
      <c r="L78" s="157">
        <f>SUM(IF((C78&gt;D78),1,0),(IF((C79&gt;D79),1,0)),(IF((C80&gt;D80),1,0)),(IF((E78&gt;F78),1,0)),(IF((E79&gt;F79),1,0)),(IF((E80&gt;F80),1,0)),(IF((G78&gt;H78),1,0)),(IF((G79&gt;H79),1,0)),(IF((G80&gt;H80),1,0)))</f>
        <v>1</v>
      </c>
      <c r="M78" s="157">
        <f>K78-L78-N78</f>
        <v>0</v>
      </c>
      <c r="N78" s="157">
        <f>SUM(IF((D78&gt;C78),1,0),(IF((D79&gt;C79),1,0)),(IF((D80&gt;C80),1,0)),(IF((F78&gt;E78),1,0)),(IF((F79&gt;E79),1,0)),(IF((F80&gt;E80),1,0)),(IF((H78&gt;G78),1,0)),(IF((H79&gt;G79),1,0)),(IF((H80&gt;G80),1,0)))</f>
        <v>5</v>
      </c>
      <c r="O78" s="157">
        <f>(SUM(G78:G80,E78:E80,C78:C80))-(SUM(H78:H80,F78:F80,D78:D80))</f>
        <v>-33</v>
      </c>
      <c r="P78" s="158">
        <f>(L78*2)+M78</f>
        <v>2</v>
      </c>
    </row>
    <row r="79" spans="1:18" x14ac:dyDescent="0.2">
      <c r="A79" s="159"/>
      <c r="B79" s="156"/>
      <c r="C79" s="157">
        <v>0</v>
      </c>
      <c r="D79" s="160">
        <v>0</v>
      </c>
      <c r="E79" s="157">
        <f>D83</f>
        <v>307</v>
      </c>
      <c r="F79" s="160">
        <f>C83</f>
        <v>350</v>
      </c>
      <c r="G79" s="157">
        <f>D87</f>
        <v>100</v>
      </c>
      <c r="H79" s="160">
        <f>C87</f>
        <v>101</v>
      </c>
      <c r="I79" s="156"/>
      <c r="J79" s="159"/>
      <c r="K79" s="157"/>
      <c r="L79" s="157"/>
      <c r="M79" s="157"/>
      <c r="N79" s="157"/>
      <c r="O79" s="157"/>
      <c r="P79" s="158"/>
    </row>
    <row r="80" spans="1:18" x14ac:dyDescent="0.2">
      <c r="A80" s="159"/>
      <c r="B80" s="156"/>
      <c r="C80" s="157">
        <v>0</v>
      </c>
      <c r="D80" s="160">
        <v>0</v>
      </c>
      <c r="E80" s="157">
        <f>D84</f>
        <v>348</v>
      </c>
      <c r="F80" s="160">
        <f>C84</f>
        <v>324</v>
      </c>
      <c r="G80" s="157">
        <f>D88</f>
        <v>100</v>
      </c>
      <c r="H80" s="160">
        <f>C88</f>
        <v>101</v>
      </c>
      <c r="I80" s="156"/>
      <c r="J80" s="159"/>
      <c r="K80" s="157"/>
      <c r="L80" s="157"/>
      <c r="M80" s="157"/>
      <c r="N80" s="157"/>
      <c r="O80" s="157"/>
      <c r="P80" s="158"/>
    </row>
    <row r="81" spans="1:18" x14ac:dyDescent="0.2">
      <c r="A81" s="159"/>
      <c r="B81" s="156"/>
      <c r="C81" s="157"/>
      <c r="D81" s="160"/>
      <c r="E81" s="157"/>
      <c r="F81" s="160"/>
      <c r="G81" s="157"/>
      <c r="H81" s="160"/>
      <c r="I81" s="156"/>
      <c r="J81" s="159"/>
      <c r="K81" s="157"/>
      <c r="L81" s="157"/>
      <c r="M81" s="157"/>
      <c r="N81" s="157"/>
      <c r="O81" s="157"/>
      <c r="P81" s="158"/>
    </row>
    <row r="82" spans="1:18" x14ac:dyDescent="0.2">
      <c r="A82" s="159" t="s">
        <v>59</v>
      </c>
      <c r="B82" s="156"/>
      <c r="C82" s="157">
        <v>346</v>
      </c>
      <c r="D82" s="160">
        <v>335</v>
      </c>
      <c r="E82" s="157">
        <v>0</v>
      </c>
      <c r="F82" s="160">
        <v>0</v>
      </c>
      <c r="G82" s="157">
        <f>F86</f>
        <v>292</v>
      </c>
      <c r="H82" s="160">
        <f>E86</f>
        <v>422</v>
      </c>
      <c r="I82" s="156"/>
      <c r="J82" s="159" t="str">
        <f>A82</f>
        <v>Marie Testa</v>
      </c>
      <c r="K82" s="157">
        <f>SUM(IF((C82&gt;0),1,0),(IF((C83&gt;0),1,0)),(IF((C84&gt;0),1,0)),(IF((E82&gt;0),1,0)),(IF((E83&gt;0),1,0)),(IF((E84&gt;0),1,0)),(IF((G82&gt;0),1,0)),(IF((G83&gt;0),1,0)),(IF((G84&gt;0),1,0)))</f>
        <v>6</v>
      </c>
      <c r="L82" s="157">
        <f>SUM(IF((C82&gt;D82),1,0),(IF((C83&gt;D83),1,0)),(IF((C84&gt;D84),1,0)),(IF((E82&gt;F82),1,0)),(IF((E83&gt;F83),1,0)),(IF((E84&gt;F84),1,0)),(IF((G82&gt;H82),1,0)),(IF((G83&gt;H83),1,0)),(IF((G84&gt;H84),1,0)))</f>
        <v>2</v>
      </c>
      <c r="M82" s="157">
        <f>K82-L82-N82</f>
        <v>0</v>
      </c>
      <c r="N82" s="157">
        <f>SUM(IF((D82&gt;C82),1,0),(IF((D83&gt;C83),1,0)),(IF((D84&gt;C84),1,0)),(IF((F82&gt;E82),1,0)),(IF((F83&gt;E83),1,0)),(IF((F84&gt;E84),1,0)),(IF((H82&gt;G82),1,0)),(IF((H83&gt;G83),1,0)),(IF((H84&gt;G84),1,0)))</f>
        <v>4</v>
      </c>
      <c r="O82" s="157">
        <f>(SUM(G82:G84,E82:E84,C82:C84))-(SUM(H82:H84,F82:F84,D82:D84))</f>
        <v>-182</v>
      </c>
      <c r="P82" s="158">
        <f>(L82*2)+M82</f>
        <v>4</v>
      </c>
    </row>
    <row r="83" spans="1:18" x14ac:dyDescent="0.2">
      <c r="A83" s="159"/>
      <c r="B83" s="156"/>
      <c r="C83" s="157">
        <v>350</v>
      </c>
      <c r="D83" s="160">
        <v>307</v>
      </c>
      <c r="E83" s="157">
        <v>0</v>
      </c>
      <c r="F83" s="160">
        <v>0</v>
      </c>
      <c r="G83" s="157">
        <f>F87</f>
        <v>316</v>
      </c>
      <c r="H83" s="160">
        <f>E87</f>
        <v>363</v>
      </c>
      <c r="I83" s="156"/>
      <c r="J83" s="159"/>
      <c r="K83" s="157"/>
      <c r="L83" s="157"/>
      <c r="M83" s="157"/>
      <c r="N83" s="157"/>
      <c r="O83" s="157"/>
      <c r="P83" s="158"/>
    </row>
    <row r="84" spans="1:18" x14ac:dyDescent="0.2">
      <c r="A84" s="159"/>
      <c r="B84" s="156"/>
      <c r="C84" s="157">
        <v>324</v>
      </c>
      <c r="D84" s="160">
        <v>348</v>
      </c>
      <c r="E84" s="157">
        <v>0</v>
      </c>
      <c r="F84" s="160">
        <v>0</v>
      </c>
      <c r="G84" s="157">
        <f>F88</f>
        <v>305</v>
      </c>
      <c r="H84" s="160">
        <f>E88</f>
        <v>340</v>
      </c>
      <c r="I84" s="156"/>
      <c r="J84" s="159"/>
      <c r="K84" s="157"/>
      <c r="L84" s="157"/>
      <c r="M84" s="157"/>
      <c r="N84" s="157"/>
      <c r="O84" s="157"/>
      <c r="P84" s="158"/>
    </row>
    <row r="85" spans="1:18" x14ac:dyDescent="0.2">
      <c r="A85" s="159"/>
      <c r="B85" s="156"/>
      <c r="C85" s="157"/>
      <c r="D85" s="160"/>
      <c r="E85" s="157"/>
      <c r="F85" s="160"/>
      <c r="G85" s="157"/>
      <c r="H85" s="160"/>
      <c r="I85" s="156"/>
      <c r="J85" s="159"/>
      <c r="K85" s="157"/>
      <c r="L85" s="157"/>
      <c r="M85" s="157"/>
      <c r="N85" s="157"/>
      <c r="O85" s="157"/>
      <c r="P85" s="158"/>
    </row>
    <row r="86" spans="1:18" x14ac:dyDescent="0.2">
      <c r="A86" s="159" t="s">
        <v>22</v>
      </c>
      <c r="B86" s="156"/>
      <c r="C86" s="157">
        <v>101</v>
      </c>
      <c r="D86" s="160">
        <v>100</v>
      </c>
      <c r="E86" s="157">
        <v>422</v>
      </c>
      <c r="F86" s="160">
        <v>292</v>
      </c>
      <c r="G86" s="157">
        <v>0</v>
      </c>
      <c r="H86" s="160">
        <v>0</v>
      </c>
      <c r="I86" s="156"/>
      <c r="J86" s="159" t="str">
        <f>A86</f>
        <v>Laura Borg</v>
      </c>
      <c r="K86" s="157">
        <f>SUM(IF((C86&gt;0),1,0),(IF((C87&gt;0),1,0)),(IF((C88&gt;0),1,0)),(IF((E86&gt;0),1,0)),(IF((E87&gt;0),1,0)),(IF((E88&gt;0),1,0)),(IF((G86&gt;0),1,0)),(IF((G87&gt;0),1,0)),(IF((G88&gt;0),1,0)))</f>
        <v>6</v>
      </c>
      <c r="L86" s="157">
        <f>SUM(IF((C86&gt;D86),1,0),(IF((C87&gt;D87),1,0)),(IF((C88&gt;D88),1,0)),(IF((E86&gt;F86),1,0)),(IF((E87&gt;F87),1,0)),(IF((E88&gt;F88),1,0)),(IF((G86&gt;H86),1,0)),(IF((G87&gt;H87),1,0)),(IF((G88&gt;H88),1,0)))</f>
        <v>6</v>
      </c>
      <c r="M86" s="157">
        <f>K86-L86-N86</f>
        <v>0</v>
      </c>
      <c r="N86" s="157">
        <f>SUM(IF((D86&gt;C86),1,0),(IF((D87&gt;C87),1,0)),(IF((D88&gt;C88),1,0)),(IF((F86&gt;E86),1,0)),(IF((F87&gt;E87),1,0)),(IF((F88&gt;E88),1,0)),(IF((H86&gt;G86),1,0)),(IF((H87&gt;G87),1,0)),(IF((H88&gt;G88),1,0)))</f>
        <v>0</v>
      </c>
      <c r="O86" s="157">
        <f>(SUM(G86:G88,E86:E88,C86:C88))-(SUM(H86:H88,F86:F88,D86:D88))</f>
        <v>215</v>
      </c>
      <c r="P86" s="158">
        <f>(L86*2)+M86</f>
        <v>12</v>
      </c>
    </row>
    <row r="87" spans="1:18" x14ac:dyDescent="0.2">
      <c r="A87" s="159"/>
      <c r="B87" s="156"/>
      <c r="C87" s="157">
        <v>101</v>
      </c>
      <c r="D87" s="160">
        <v>100</v>
      </c>
      <c r="E87" s="157">
        <v>363</v>
      </c>
      <c r="F87" s="160">
        <v>316</v>
      </c>
      <c r="G87" s="157">
        <v>0</v>
      </c>
      <c r="H87" s="160">
        <v>0</v>
      </c>
      <c r="I87" s="156"/>
      <c r="J87" s="159"/>
      <c r="K87" s="157"/>
      <c r="L87" s="157"/>
      <c r="M87" s="157"/>
      <c r="N87" s="157"/>
      <c r="O87" s="157"/>
      <c r="P87" s="158"/>
    </row>
    <row r="88" spans="1:18" x14ac:dyDescent="0.2">
      <c r="A88" s="159"/>
      <c r="B88" s="156"/>
      <c r="C88" s="157">
        <v>101</v>
      </c>
      <c r="D88" s="160">
        <v>100</v>
      </c>
      <c r="E88" s="157">
        <v>340</v>
      </c>
      <c r="F88" s="160">
        <v>305</v>
      </c>
      <c r="G88" s="157">
        <v>0</v>
      </c>
      <c r="H88" s="160">
        <v>0</v>
      </c>
      <c r="I88" s="156"/>
      <c r="J88" s="159"/>
      <c r="K88" s="157"/>
      <c r="L88" s="157"/>
      <c r="M88" s="157"/>
      <c r="N88" s="157"/>
      <c r="O88" s="157"/>
      <c r="P88" s="158"/>
    </row>
    <row r="89" spans="1:18" x14ac:dyDescent="0.2">
      <c r="A89" s="157"/>
      <c r="B89" s="156"/>
      <c r="C89" s="172"/>
      <c r="D89" s="173"/>
      <c r="E89" s="174"/>
      <c r="F89" s="173"/>
      <c r="G89" s="174"/>
      <c r="H89" s="173"/>
      <c r="I89" s="156"/>
      <c r="J89" s="159"/>
      <c r="K89" s="157"/>
      <c r="L89" s="157"/>
      <c r="M89" s="157"/>
      <c r="N89" s="157"/>
      <c r="O89" s="157"/>
      <c r="P89" s="158"/>
    </row>
    <row r="90" spans="1:18" ht="13.5" thickBot="1" x14ac:dyDescent="0.25">
      <c r="A90" s="175" t="s">
        <v>284</v>
      </c>
      <c r="B90" s="156"/>
      <c r="C90" s="176">
        <f>(SUM(C78:C89)/K78)</f>
        <v>220.5</v>
      </c>
      <c r="D90" s="177">
        <f>(SUM(D78:D89)/K78)</f>
        <v>215</v>
      </c>
      <c r="E90" s="176">
        <f>(SUM(E78:E89)/K82)</f>
        <v>352.5</v>
      </c>
      <c r="F90" s="178">
        <f>(SUM(F78:F89)/K82)</f>
        <v>322.16666666666669</v>
      </c>
      <c r="G90" s="176">
        <f>(SUM(G78:G89)/K86)</f>
        <v>202.16666666666666</v>
      </c>
      <c r="H90" s="178">
        <f>(SUM(H78:H89)/K86)</f>
        <v>238</v>
      </c>
      <c r="I90" s="156"/>
      <c r="J90" s="179"/>
      <c r="K90" s="168">
        <f t="shared" ref="K90:P90" si="5">SUM(K76:K88)</f>
        <v>18</v>
      </c>
      <c r="L90" s="168">
        <f t="shared" si="5"/>
        <v>9</v>
      </c>
      <c r="M90" s="168">
        <f t="shared" si="5"/>
        <v>0</v>
      </c>
      <c r="N90" s="168">
        <f t="shared" si="5"/>
        <v>9</v>
      </c>
      <c r="O90" s="168">
        <f t="shared" si="5"/>
        <v>0</v>
      </c>
      <c r="P90" s="169">
        <f t="shared" si="5"/>
        <v>18</v>
      </c>
      <c r="R90" s="170"/>
    </row>
    <row r="91" spans="1:18" ht="13.5" thickTop="1" x14ac:dyDescent="0.2"/>
  </sheetData>
  <mergeCells count="18">
    <mergeCell ref="C2:D2"/>
    <mergeCell ref="E2:F2"/>
    <mergeCell ref="G2:H2"/>
    <mergeCell ref="E62:F62"/>
    <mergeCell ref="G62:H62"/>
    <mergeCell ref="C17:D17"/>
    <mergeCell ref="E17:F17"/>
    <mergeCell ref="G17:H17"/>
    <mergeCell ref="C32:D32"/>
    <mergeCell ref="E32:F32"/>
    <mergeCell ref="G32:H32"/>
    <mergeCell ref="C77:D77"/>
    <mergeCell ref="E77:F77"/>
    <mergeCell ref="G77:H77"/>
    <mergeCell ref="C47:D47"/>
    <mergeCell ref="E47:F47"/>
    <mergeCell ref="G47:H47"/>
    <mergeCell ref="C62:D62"/>
  </mergeCells>
  <phoneticPr fontId="4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indexed="51"/>
    <pageSetUpPr fitToPage="1"/>
  </sheetPr>
  <dimension ref="A1:V66"/>
  <sheetViews>
    <sheetView zoomScale="75" zoomScaleNormal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33" sqref="I33"/>
    </sheetView>
  </sheetViews>
  <sheetFormatPr defaultRowHeight="15" x14ac:dyDescent="0.2"/>
  <cols>
    <col min="1" max="1" width="25.42578125" style="67" customWidth="1"/>
    <col min="2" max="2" width="1.5703125" style="67" customWidth="1"/>
    <col min="3" max="11" width="11.28515625" style="67" customWidth="1"/>
    <col min="12" max="12" width="13" style="67" customWidth="1"/>
    <col min="13" max="14" width="11.28515625" style="67" customWidth="1"/>
    <col min="15" max="15" width="1.5703125" style="67" customWidth="1"/>
    <col min="16" max="16" width="21.28515625" style="67" customWidth="1"/>
    <col min="17" max="18" width="9.140625" style="67"/>
    <col min="19" max="19" width="10.42578125" style="67" bestFit="1" customWidth="1"/>
    <col min="20" max="16384" width="9.140625" style="67"/>
  </cols>
  <sheetData>
    <row r="1" spans="1:22" ht="16.5" thickBot="1" x14ac:dyDescent="0.3">
      <c r="A1" s="180" t="s">
        <v>260</v>
      </c>
      <c r="B1" s="66"/>
      <c r="C1" s="208" t="str">
        <f>A3</f>
        <v>Sammy Mangion</v>
      </c>
      <c r="D1" s="209"/>
      <c r="E1" s="210" t="str">
        <f>A6</f>
        <v>Alfred Xuereb</v>
      </c>
      <c r="F1" s="217"/>
      <c r="G1" s="208" t="str">
        <f>A9</f>
        <v>Albert Zammit</v>
      </c>
      <c r="H1" s="209"/>
      <c r="I1" s="210" t="str">
        <f>A12</f>
        <v>Moses Azzopardi</v>
      </c>
      <c r="J1" s="209"/>
      <c r="K1" s="210" t="str">
        <f>A15</f>
        <v>Maria Scicluna</v>
      </c>
      <c r="L1" s="209"/>
      <c r="M1" s="216" t="str">
        <f>A18</f>
        <v>Paul Azzopardi</v>
      </c>
      <c r="N1" s="209"/>
      <c r="O1" s="66"/>
      <c r="P1" s="94" t="s">
        <v>0</v>
      </c>
      <c r="Q1" s="95" t="s">
        <v>1</v>
      </c>
      <c r="R1" s="95" t="s">
        <v>2</v>
      </c>
      <c r="S1" s="95" t="s">
        <v>3</v>
      </c>
      <c r="T1" s="95" t="s">
        <v>4</v>
      </c>
      <c r="U1" s="95" t="s">
        <v>5</v>
      </c>
      <c r="V1" s="96" t="s">
        <v>6</v>
      </c>
    </row>
    <row r="2" spans="1:22" ht="16.5" thickBot="1" x14ac:dyDescent="0.3">
      <c r="A2" s="82" t="s">
        <v>261</v>
      </c>
      <c r="B2" s="68"/>
      <c r="C2" s="69"/>
      <c r="D2" s="70"/>
      <c r="E2" s="69"/>
      <c r="F2" s="70"/>
      <c r="G2" s="69"/>
      <c r="H2" s="70"/>
      <c r="I2" s="69"/>
      <c r="J2" s="70"/>
      <c r="K2" s="69"/>
      <c r="L2" s="70"/>
      <c r="M2" s="69"/>
      <c r="N2" s="70"/>
      <c r="O2" s="68"/>
      <c r="P2" s="97"/>
      <c r="Q2" s="98"/>
      <c r="R2" s="98"/>
      <c r="S2" s="98"/>
      <c r="T2" s="98"/>
      <c r="U2" s="98"/>
      <c r="V2" s="99"/>
    </row>
    <row r="3" spans="1:22" x14ac:dyDescent="0.2">
      <c r="A3" s="92" t="s">
        <v>10</v>
      </c>
      <c r="B3" s="73"/>
      <c r="C3" s="98">
        <v>0</v>
      </c>
      <c r="D3" s="121">
        <v>0</v>
      </c>
      <c r="E3" s="98">
        <f>D6</f>
        <v>516</v>
      </c>
      <c r="F3" s="121">
        <f>C6</f>
        <v>370</v>
      </c>
      <c r="G3" s="98">
        <f>D9</f>
        <v>415</v>
      </c>
      <c r="H3" s="121">
        <f>C9</f>
        <v>346</v>
      </c>
      <c r="I3" s="98">
        <f>D12</f>
        <v>363</v>
      </c>
      <c r="J3" s="121">
        <f>C12</f>
        <v>322</v>
      </c>
      <c r="K3" s="98">
        <f>D15</f>
        <v>380</v>
      </c>
      <c r="L3" s="121">
        <f>C15</f>
        <v>333</v>
      </c>
      <c r="M3" s="98">
        <f>D18</f>
        <v>483</v>
      </c>
      <c r="N3" s="121">
        <f>C18</f>
        <v>224</v>
      </c>
      <c r="O3" s="73"/>
      <c r="P3" s="100" t="str">
        <f>A3</f>
        <v>Sammy Mangion</v>
      </c>
      <c r="Q3" s="98">
        <f>SUM(IF((C3&gt;0),1,0),(IF((C4&gt;0),1,0)),(IF((E3&gt;0),1,0)),(IF((E4&gt;0),1,0)),(IF((G3&gt;0),1,0)),(IF((G4&gt;0),1,0)),(IF((I3&gt;0),1,0)),(IF((I4&gt;0),1,0)),(IF((K3&gt;0),1,0)),(IF((K4&gt;0),1,0)),(IF((M3&gt;0),1,0)),(IF((M4&gt;0),1,0)))</f>
        <v>10</v>
      </c>
      <c r="R3" s="98">
        <f>SUM(IF((C3&gt;D3),1,0),(IF((C4&gt;D4),1,0)),(IF((E3&gt;F3),1,0)),(IF((E4&gt;F4),1,0)),(IF((G3&gt;H3),1,0)),(IF((G4&gt;H4),1,0)),(IF((I3&gt;J3),1,0)),(IF((I4&gt;J4),1,0)),(IF((K3&gt;L3),1,0)),(IF((K4&gt;L4),1,0)),(IF((M3&gt;N3),1,0)),(IF((M4&gt;N4),1,0)))</f>
        <v>7</v>
      </c>
      <c r="S3" s="98">
        <f>Q3-R3-T3</f>
        <v>0</v>
      </c>
      <c r="T3" s="98">
        <f>SUM(IF((D3&gt;C3),1,0),(IF((D4&gt;C4),1,0)),(IF((F3&gt;E3),1,0)),(IF((F4&gt;E4),1,0)),(IF((H3&gt;G3),1,0)),(IF((H4&gt;G4),1,0)),(IF((J3&gt;I3),1,0)),(IF((J4&gt;I4),1,0)),(IF((L3&gt;K3),1,0)),(IF((L4&gt;K4),1,0)),(IF((N3&gt;M3),1,0)),(IF((N4&gt;M4),1,0)))</f>
        <v>3</v>
      </c>
      <c r="U3" s="98">
        <f>((SUM(M3:M4,K3:K4,I3:I4,G3:G4,E3:E4,C3:C4))-(SUM(N3:N4,L3:L4,J3:J4,H3:H4,F3:F4,D3:D4)))</f>
        <v>758</v>
      </c>
      <c r="V3" s="99">
        <f>(R3*2)+S3</f>
        <v>14</v>
      </c>
    </row>
    <row r="4" spans="1:22" x14ac:dyDescent="0.2">
      <c r="A4" s="72"/>
      <c r="B4" s="73"/>
      <c r="C4" s="122">
        <v>0</v>
      </c>
      <c r="D4" s="123">
        <v>0</v>
      </c>
      <c r="E4" s="122">
        <f>D7</f>
        <v>431</v>
      </c>
      <c r="F4" s="123">
        <f>C7</f>
        <v>464</v>
      </c>
      <c r="G4" s="122">
        <f>D10</f>
        <v>100</v>
      </c>
      <c r="H4" s="123">
        <f>C10</f>
        <v>101</v>
      </c>
      <c r="I4" s="122">
        <f>D13</f>
        <v>357</v>
      </c>
      <c r="J4" s="123">
        <f>C13</f>
        <v>363</v>
      </c>
      <c r="K4" s="122">
        <f>D16</f>
        <v>408</v>
      </c>
      <c r="L4" s="123">
        <f>C16</f>
        <v>355</v>
      </c>
      <c r="M4" s="122">
        <f>D19</f>
        <v>488</v>
      </c>
      <c r="N4" s="123">
        <f>C19</f>
        <v>305</v>
      </c>
      <c r="O4" s="73"/>
      <c r="P4" s="100"/>
      <c r="Q4" s="98"/>
      <c r="R4" s="98"/>
      <c r="S4" s="98"/>
      <c r="T4" s="98"/>
      <c r="U4" s="98"/>
      <c r="V4" s="99"/>
    </row>
    <row r="5" spans="1:22" x14ac:dyDescent="0.2">
      <c r="A5" s="72"/>
      <c r="B5" s="73"/>
      <c r="C5" s="75"/>
      <c r="D5" s="76"/>
      <c r="E5" s="75"/>
      <c r="F5" s="76"/>
      <c r="G5" s="75"/>
      <c r="H5" s="76"/>
      <c r="I5" s="75"/>
      <c r="J5" s="76"/>
      <c r="K5" s="75"/>
      <c r="L5" s="76"/>
      <c r="M5" s="75"/>
      <c r="N5" s="76"/>
      <c r="O5" s="73"/>
      <c r="P5" s="100"/>
      <c r="Q5" s="98"/>
      <c r="R5" s="98"/>
      <c r="S5" s="98"/>
      <c r="T5" s="98"/>
      <c r="U5" s="98"/>
      <c r="V5" s="99"/>
    </row>
    <row r="6" spans="1:22" x14ac:dyDescent="0.2">
      <c r="A6" s="93" t="s">
        <v>24</v>
      </c>
      <c r="B6" s="73"/>
      <c r="C6" s="75">
        <v>370</v>
      </c>
      <c r="D6" s="76">
        <v>516</v>
      </c>
      <c r="E6" s="122">
        <v>0</v>
      </c>
      <c r="F6" s="123">
        <v>0</v>
      </c>
      <c r="G6" s="122">
        <f>F9</f>
        <v>361</v>
      </c>
      <c r="H6" s="123">
        <f>E9</f>
        <v>383</v>
      </c>
      <c r="I6" s="122">
        <f>F12</f>
        <v>332</v>
      </c>
      <c r="J6" s="123">
        <f>E12</f>
        <v>299</v>
      </c>
      <c r="K6" s="122">
        <f>F15</f>
        <v>379</v>
      </c>
      <c r="L6" s="123">
        <f>E15</f>
        <v>391</v>
      </c>
      <c r="M6" s="122">
        <f>F18</f>
        <v>356</v>
      </c>
      <c r="N6" s="123">
        <f>E18</f>
        <v>364</v>
      </c>
      <c r="O6" s="73"/>
      <c r="P6" s="100" t="str">
        <f>A6</f>
        <v>Alfred Xuereb</v>
      </c>
      <c r="Q6" s="98">
        <f>SUM(IF((C6&gt;0),1,0),(IF((C7&gt;0),1,0)),(IF((E6&gt;0),1,0)),(IF((E7&gt;0),1,0)),(IF((G6&gt;0),1,0)),(IF((G7&gt;0),1,0)),(IF((I6&gt;0),1,0)),(IF((I7&gt;0),1,0)),(IF((K6&gt;0),1,0)),(IF((K7&gt;0),1,0)),(IF((M6&gt;0),1,0)),(IF((M7&gt;0),1,0)))</f>
        <v>10</v>
      </c>
      <c r="R6" s="98">
        <f>SUM(IF((C6&gt;D6),1,0),(IF((C7&gt;D7),1,0)),(IF((E6&gt;F6),1,0)),(IF((E7&gt;F7),1,0)),(IF((G6&gt;H6),1,0)),(IF((G7&gt;H7),1,0)),(IF((I6&gt;J6),1,0)),(IF((I7&gt;J7),1,0)),(IF((K6&gt;L6),1,0)),(IF((K7&gt;L7),1,0)),(IF((M6&gt;N6),1,0)),(IF((M7&gt;N7),1,0)))</f>
        <v>5</v>
      </c>
      <c r="S6" s="98">
        <f>Q6-R6-T6</f>
        <v>0</v>
      </c>
      <c r="T6" s="98">
        <f>SUM(IF((D6&gt;C6),1,0),(IF((D7&gt;C7),1,0)),(IF((F6&gt;E6),1,0)),(IF((F7&gt;E7),1,0)),(IF((H6&gt;G6),1,0)),(IF((H7&gt;G7),1,0)),(IF((J6&gt;I6),1,0)),(IF((J7&gt;I7),1,0)),(IF((L6&gt;K6),1,0)),(IF((L7&gt;K7),1,0)),(IF((N6&gt;M6),1,0)),(IF((N7&gt;M7),1,0)))</f>
        <v>5</v>
      </c>
      <c r="U6" s="98">
        <f>((SUM(M6:M7,K6:K7,I6:I7,G6:G7,E6:E7,C6:C7))-(SUM(N6:N7,L6:L7,J6:J7,H6:H7,F6:F7,D6:D7)))</f>
        <v>333</v>
      </c>
      <c r="V6" s="99">
        <f>(R6*2)+S6</f>
        <v>10</v>
      </c>
    </row>
    <row r="7" spans="1:22" x14ac:dyDescent="0.2">
      <c r="A7" s="72"/>
      <c r="B7" s="73"/>
      <c r="C7" s="75">
        <v>464</v>
      </c>
      <c r="D7" s="76">
        <v>431</v>
      </c>
      <c r="E7" s="122">
        <v>0</v>
      </c>
      <c r="F7" s="123">
        <v>0</v>
      </c>
      <c r="G7" s="122">
        <f>F10</f>
        <v>374</v>
      </c>
      <c r="H7" s="123">
        <f>E10</f>
        <v>421</v>
      </c>
      <c r="I7" s="122">
        <f>F13</f>
        <v>445</v>
      </c>
      <c r="J7" s="123">
        <f>E13</f>
        <v>266</v>
      </c>
      <c r="K7" s="122">
        <f>F16</f>
        <v>431</v>
      </c>
      <c r="L7" s="123">
        <f>E16</f>
        <v>364</v>
      </c>
      <c r="M7" s="122">
        <f>F19</f>
        <v>416</v>
      </c>
      <c r="N7" s="123">
        <f>E19</f>
        <v>160</v>
      </c>
      <c r="O7" s="73"/>
      <c r="P7" s="100"/>
      <c r="Q7" s="98"/>
      <c r="R7" s="98"/>
      <c r="S7" s="98"/>
      <c r="T7" s="98"/>
      <c r="U7" s="98"/>
      <c r="V7" s="99"/>
    </row>
    <row r="8" spans="1:22" x14ac:dyDescent="0.2">
      <c r="A8" s="72"/>
      <c r="B8" s="73"/>
      <c r="C8" s="75"/>
      <c r="D8" s="76"/>
      <c r="E8" s="75"/>
      <c r="F8" s="76"/>
      <c r="G8" s="75"/>
      <c r="H8" s="76"/>
      <c r="I8" s="75"/>
      <c r="J8" s="76"/>
      <c r="K8" s="75"/>
      <c r="L8" s="76"/>
      <c r="M8" s="75"/>
      <c r="N8" s="76"/>
      <c r="O8" s="73"/>
      <c r="P8" s="100"/>
      <c r="Q8" s="98"/>
      <c r="R8" s="98"/>
      <c r="S8" s="98"/>
      <c r="T8" s="98"/>
      <c r="U8" s="98"/>
      <c r="V8" s="99"/>
    </row>
    <row r="9" spans="1:22" x14ac:dyDescent="0.2">
      <c r="A9" s="93" t="s">
        <v>19</v>
      </c>
      <c r="B9" s="73"/>
      <c r="C9" s="75">
        <v>346</v>
      </c>
      <c r="D9" s="76">
        <v>415</v>
      </c>
      <c r="E9" s="75">
        <v>383</v>
      </c>
      <c r="F9" s="76">
        <v>361</v>
      </c>
      <c r="G9" s="122">
        <v>0</v>
      </c>
      <c r="H9" s="123">
        <v>0</v>
      </c>
      <c r="I9" s="122">
        <f>H12</f>
        <v>370</v>
      </c>
      <c r="J9" s="123">
        <f>G12</f>
        <v>223</v>
      </c>
      <c r="K9" s="122">
        <f>H15</f>
        <v>449</v>
      </c>
      <c r="L9" s="123">
        <f>G15</f>
        <v>322</v>
      </c>
      <c r="M9" s="122">
        <f>H18</f>
        <v>389</v>
      </c>
      <c r="N9" s="123">
        <f>G18</f>
        <v>292</v>
      </c>
      <c r="O9" s="73"/>
      <c r="P9" s="100" t="str">
        <f>A9</f>
        <v>Albert Zammit</v>
      </c>
      <c r="Q9" s="98">
        <f>SUM(IF((C9&gt;0),1,0),(IF((C10&gt;0),1,0)),(IF((E9&gt;0),1,0)),(IF((E10&gt;0),1,0)),(IF((G9&gt;0),1,0)),(IF((G10&gt;0),1,0)),(IF((I9&gt;0),1,0)),(IF((I10&gt;0),1,0)),(IF((K9&gt;0),1,0)),(IF((K10&gt;0),1,0)),(IF((M9&gt;0),1,0)),(IF((M10&gt;0),1,0)))</f>
        <v>10</v>
      </c>
      <c r="R9" s="98">
        <f>SUM(IF((C9&gt;D9),1,0),(IF((C10&gt;D10),1,0)),(IF((E9&gt;F9),1,0)),(IF((E10&gt;F10),1,0)),(IF((G9&gt;H9),1,0)),(IF((G10&gt;H10),1,0)),(IF((I9&gt;J9),1,0)),(IF((I10&gt;J10),1,0)),(IF((K9&gt;L9),1,0)),(IF((K10&gt;L10),1,0)),(IF((M9&gt;N9),1,0)),(IF((M10&gt;N10),1,0)))</f>
        <v>9</v>
      </c>
      <c r="S9" s="98">
        <f>Q9-R9-T9</f>
        <v>0</v>
      </c>
      <c r="T9" s="98">
        <f>SUM(IF((D9&gt;C9),1,0),(IF((D10&gt;C10),1,0)),(IF((F9&gt;E9),1,0)),(IF((F10&gt;E10),1,0)),(IF((H9&gt;G9),1,0)),(IF((H10&gt;G10),1,0)),(IF((J9&gt;I9),1,0)),(IF((J10&gt;I10),1,0)),(IF((L9&gt;K9),1,0)),(IF((L10&gt;K10),1,0)),(IF((N9&gt;M9),1,0)),(IF((N10&gt;M10),1,0)))</f>
        <v>1</v>
      </c>
      <c r="U9" s="98">
        <f>((SUM(M9:M10,K9:K10,I9:I10,G9:G10,E9:E10,C9:C10))-(SUM(N9:N10,L9:L10,J9:J10,H9:H10,F9:F10,D9:D10)))</f>
        <v>806</v>
      </c>
      <c r="V9" s="99">
        <f>(R9*2)+S9</f>
        <v>18</v>
      </c>
    </row>
    <row r="10" spans="1:22" x14ac:dyDescent="0.2">
      <c r="A10" s="77"/>
      <c r="B10" s="73"/>
      <c r="C10" s="75">
        <v>101</v>
      </c>
      <c r="D10" s="76">
        <v>100</v>
      </c>
      <c r="E10" s="75">
        <v>421</v>
      </c>
      <c r="F10" s="76">
        <v>374</v>
      </c>
      <c r="G10" s="122">
        <v>0</v>
      </c>
      <c r="H10" s="123">
        <v>0</v>
      </c>
      <c r="I10" s="122">
        <f>H13</f>
        <v>355</v>
      </c>
      <c r="J10" s="123">
        <f>G13</f>
        <v>320</v>
      </c>
      <c r="K10" s="122">
        <f>H16</f>
        <v>474</v>
      </c>
      <c r="L10" s="123">
        <f>G16</f>
        <v>251</v>
      </c>
      <c r="M10" s="122">
        <f>H19</f>
        <v>442</v>
      </c>
      <c r="N10" s="123">
        <f>G19</f>
        <v>266</v>
      </c>
      <c r="O10" s="73"/>
      <c r="P10" s="100"/>
      <c r="Q10" s="98"/>
      <c r="R10" s="98"/>
      <c r="S10" s="98"/>
      <c r="T10" s="98"/>
      <c r="U10" s="98"/>
      <c r="V10" s="99"/>
    </row>
    <row r="11" spans="1:22" x14ac:dyDescent="0.2">
      <c r="A11" s="77"/>
      <c r="B11" s="73"/>
      <c r="C11" s="75"/>
      <c r="D11" s="76"/>
      <c r="E11" s="75"/>
      <c r="F11" s="76"/>
      <c r="G11" s="75"/>
      <c r="H11" s="76"/>
      <c r="I11" s="75"/>
      <c r="J11" s="76"/>
      <c r="K11" s="75"/>
      <c r="L11" s="76"/>
      <c r="M11" s="75"/>
      <c r="N11" s="76"/>
      <c r="O11" s="73"/>
      <c r="P11" s="100"/>
      <c r="Q11" s="98"/>
      <c r="R11" s="98"/>
      <c r="S11" s="98"/>
      <c r="T11" s="98"/>
      <c r="U11" s="98"/>
      <c r="V11" s="99"/>
    </row>
    <row r="12" spans="1:22" x14ac:dyDescent="0.2">
      <c r="A12" s="93" t="s">
        <v>31</v>
      </c>
      <c r="B12" s="73"/>
      <c r="C12" s="75">
        <v>322</v>
      </c>
      <c r="D12" s="76">
        <v>363</v>
      </c>
      <c r="E12" s="75">
        <v>299</v>
      </c>
      <c r="F12" s="76">
        <v>332</v>
      </c>
      <c r="G12" s="75">
        <v>223</v>
      </c>
      <c r="H12" s="76">
        <v>370</v>
      </c>
      <c r="I12" s="122">
        <v>0</v>
      </c>
      <c r="J12" s="123">
        <v>0</v>
      </c>
      <c r="K12" s="122">
        <f>J15</f>
        <v>100</v>
      </c>
      <c r="L12" s="123">
        <f>I15</f>
        <v>101</v>
      </c>
      <c r="M12" s="122">
        <f>J18</f>
        <v>372</v>
      </c>
      <c r="N12" s="123">
        <f>I18</f>
        <v>328</v>
      </c>
      <c r="O12" s="73"/>
      <c r="P12" s="100" t="str">
        <f>A12</f>
        <v>Moses Azzopardi</v>
      </c>
      <c r="Q12" s="98">
        <f>SUM(IF((C12&gt;0),1,0),(IF((C13&gt;0),1,0)),(IF((E12&gt;0),1,0)),(IF((E13&gt;0),1,0)),(IF((G12&gt;0),1,0)),(IF((G13&gt;0),1,0)),(IF((I12&gt;0),1,0)),(IF((I13&gt;0),1,0)),(IF((K12&gt;0),1,0)),(IF((K13&gt;0),1,0)),(IF((M12&gt;0),1,0)),(IF((M13&gt;0),1,0)))</f>
        <v>10</v>
      </c>
      <c r="R12" s="98">
        <f>SUM(IF((C12&gt;D12),1,0),(IF((C13&gt;D13),1,0)),(IF((E12&gt;F12),1,0)),(IF((E13&gt;F13),1,0)),(IF((G12&gt;H12),1,0)),(IF((G13&gt;H13),1,0)),(IF((I12&gt;J12),1,0)),(IF((I13&gt;J13),1,0)),(IF((K12&gt;L12),1,0)),(IF((K13&gt;L13),1,0)),(IF((M12&gt;N12),1,0)),(IF((M13&gt;N13),1,0)))</f>
        <v>3</v>
      </c>
      <c r="S12" s="98">
        <f>Q12-R12-T12</f>
        <v>0</v>
      </c>
      <c r="T12" s="98">
        <f>SUM(IF((D12&gt;C12),1,0),(IF((D13&gt;C13),1,0)),(IF((F12&gt;E12),1,0)),(IF((F13&gt;E13),1,0)),(IF((H12&gt;G12),1,0)),(IF((H13&gt;G13),1,0)),(IF((J12&gt;I12),1,0)),(IF((J13&gt;I13),1,0)),(IF((L12&gt;K12),1,0)),(IF((L13&gt;K13),1,0)),(IF((N12&gt;M12),1,0)),(IF((N13&gt;M13),1,0)))</f>
        <v>7</v>
      </c>
      <c r="U12" s="98">
        <f>((SUM(M12:M13,K12:K13,I12:I13,G12:G13,E12:E13,C12:C13))-(SUM(N12:N13,L12:L13,J12:J13,H12:H13,F12:F13,D12:D13)))</f>
        <v>-150</v>
      </c>
      <c r="V12" s="99">
        <f>(R12*2)+S12</f>
        <v>6</v>
      </c>
    </row>
    <row r="13" spans="1:22" x14ac:dyDescent="0.2">
      <c r="A13" s="77"/>
      <c r="B13" s="73"/>
      <c r="C13" s="75">
        <v>363</v>
      </c>
      <c r="D13" s="76">
        <v>357</v>
      </c>
      <c r="E13" s="75">
        <v>266</v>
      </c>
      <c r="F13" s="76">
        <v>445</v>
      </c>
      <c r="G13" s="75">
        <v>320</v>
      </c>
      <c r="H13" s="76">
        <v>355</v>
      </c>
      <c r="I13" s="122">
        <v>0</v>
      </c>
      <c r="J13" s="123">
        <v>0</v>
      </c>
      <c r="K13" s="122">
        <f>J16</f>
        <v>100</v>
      </c>
      <c r="L13" s="123">
        <f>I16</f>
        <v>101</v>
      </c>
      <c r="M13" s="122">
        <f>J19</f>
        <v>430</v>
      </c>
      <c r="N13" s="123">
        <f>I19</f>
        <v>193</v>
      </c>
      <c r="O13" s="73"/>
      <c r="P13" s="100"/>
      <c r="Q13" s="98"/>
      <c r="R13" s="98"/>
      <c r="S13" s="98"/>
      <c r="T13" s="98"/>
      <c r="U13" s="98"/>
      <c r="V13" s="99"/>
    </row>
    <row r="14" spans="1:22" x14ac:dyDescent="0.2">
      <c r="A14" s="77"/>
      <c r="B14" s="73"/>
      <c r="C14" s="75"/>
      <c r="D14" s="76"/>
      <c r="E14" s="75"/>
      <c r="F14" s="76"/>
      <c r="G14" s="75"/>
      <c r="H14" s="76"/>
      <c r="I14" s="75"/>
      <c r="J14" s="76"/>
      <c r="K14" s="75"/>
      <c r="L14" s="76"/>
      <c r="M14" s="75"/>
      <c r="N14" s="76"/>
      <c r="O14" s="73"/>
      <c r="P14" s="100"/>
      <c r="Q14" s="98"/>
      <c r="R14" s="98"/>
      <c r="S14" s="98"/>
      <c r="T14" s="98"/>
      <c r="U14" s="98"/>
      <c r="V14" s="99"/>
    </row>
    <row r="15" spans="1:22" x14ac:dyDescent="0.2">
      <c r="A15" s="93" t="s">
        <v>55</v>
      </c>
      <c r="B15" s="73"/>
      <c r="C15" s="75">
        <v>333</v>
      </c>
      <c r="D15" s="76">
        <v>380</v>
      </c>
      <c r="E15" s="75">
        <v>391</v>
      </c>
      <c r="F15" s="76">
        <v>379</v>
      </c>
      <c r="G15" s="75">
        <v>322</v>
      </c>
      <c r="H15" s="76">
        <v>449</v>
      </c>
      <c r="I15" s="75">
        <v>101</v>
      </c>
      <c r="J15" s="76">
        <v>100</v>
      </c>
      <c r="K15" s="122">
        <v>0</v>
      </c>
      <c r="L15" s="123">
        <v>0</v>
      </c>
      <c r="M15" s="122">
        <f>L18</f>
        <v>378</v>
      </c>
      <c r="N15" s="123">
        <f>K18</f>
        <v>362</v>
      </c>
      <c r="O15" s="73"/>
      <c r="P15" s="100" t="str">
        <f>A15</f>
        <v>Maria Scicluna</v>
      </c>
      <c r="Q15" s="98">
        <f>SUM(IF((C15&gt;0),1,0),(IF((C16&gt;0),1,0)),(IF((E15&gt;0),1,0)),(IF((E16&gt;0),1,0)),(IF((G15&gt;0),1,0)),(IF((G16&gt;0),1,0)),(IF((I15&gt;0),1,0)),(IF((I16&gt;0),1,0)),(IF((K15&gt;0),1,0)),(IF((K16&gt;0),1,0)),(IF((M15&gt;0),1,0)),(IF((M16&gt;0),1,0)))</f>
        <v>10</v>
      </c>
      <c r="R15" s="98">
        <f>SUM(IF((C15&gt;D15),1,0),(IF((C16&gt;D16),1,0)),(IF((E15&gt;F15),1,0)),(IF((E16&gt;F16),1,0)),(IF((G15&gt;H15),1,0)),(IF((G16&gt;H16),1,0)),(IF((I15&gt;J15),1,0)),(IF((I16&gt;J16),1,0)),(IF((K15&gt;L15),1,0)),(IF((K16&gt;L16),1,0)),(IF((M15&gt;N15),1,0)),(IF((M16&gt;N16),1,0)))</f>
        <v>5</v>
      </c>
      <c r="S15" s="98">
        <f>Q15-R15-T15</f>
        <v>0</v>
      </c>
      <c r="T15" s="98">
        <f>SUM(IF((D15&gt;C15),1,0),(IF((D16&gt;C16),1,0)),(IF((F15&gt;E15),1,0)),(IF((F16&gt;E16),1,0)),(IF((H15&gt;G15),1,0)),(IF((H16&gt;G16),1,0)),(IF((J15&gt;I15),1,0)),(IF((J16&gt;I16),1,0)),(IF((L15&gt;K15),1,0)),(IF((L16&gt;K16),1,0)),(IF((N15&gt;M15),1,0)),(IF((N16&gt;M16),1,0)))</f>
        <v>5</v>
      </c>
      <c r="U15" s="98">
        <f>((SUM(M15:M16,K15:K16,I15:I16,G15:G16,E15:E16,C15:C16))-(SUM(N15:N16,L15:L16,J15:J16,H15:H16,F15:F16,D15:D16)))</f>
        <v>-470</v>
      </c>
      <c r="V15" s="99">
        <f>(R15*2)+S15</f>
        <v>10</v>
      </c>
    </row>
    <row r="16" spans="1:22" x14ac:dyDescent="0.2">
      <c r="A16" s="72"/>
      <c r="B16" s="73"/>
      <c r="C16" s="75">
        <v>355</v>
      </c>
      <c r="D16" s="76">
        <v>408</v>
      </c>
      <c r="E16" s="75">
        <v>364</v>
      </c>
      <c r="F16" s="76">
        <v>431</v>
      </c>
      <c r="G16" s="75">
        <v>251</v>
      </c>
      <c r="H16" s="76">
        <v>474</v>
      </c>
      <c r="I16" s="75">
        <v>101</v>
      </c>
      <c r="J16" s="76">
        <v>100</v>
      </c>
      <c r="K16" s="122">
        <v>0</v>
      </c>
      <c r="L16" s="123">
        <v>0</v>
      </c>
      <c r="M16" s="122">
        <f>L19</f>
        <v>348</v>
      </c>
      <c r="N16" s="123">
        <f>K19</f>
        <v>331</v>
      </c>
      <c r="O16" s="73"/>
      <c r="P16" s="100"/>
      <c r="Q16" s="98"/>
      <c r="R16" s="98"/>
      <c r="S16" s="98"/>
      <c r="T16" s="98"/>
      <c r="U16" s="98"/>
      <c r="V16" s="99"/>
    </row>
    <row r="17" spans="1:22" x14ac:dyDescent="0.2">
      <c r="A17" s="72"/>
      <c r="B17" s="73"/>
      <c r="C17" s="75"/>
      <c r="D17" s="76"/>
      <c r="E17" s="75"/>
      <c r="F17" s="76"/>
      <c r="G17" s="75"/>
      <c r="H17" s="76"/>
      <c r="I17" s="75"/>
      <c r="J17" s="76"/>
      <c r="K17" s="75"/>
      <c r="L17" s="76"/>
      <c r="M17" s="75"/>
      <c r="N17" s="76"/>
      <c r="O17" s="73"/>
      <c r="P17" s="100"/>
      <c r="Q17" s="98"/>
      <c r="R17" s="98"/>
      <c r="S17" s="98"/>
      <c r="T17" s="98"/>
      <c r="U17" s="98"/>
      <c r="V17" s="99"/>
    </row>
    <row r="18" spans="1:22" x14ac:dyDescent="0.2">
      <c r="A18" s="93" t="s">
        <v>28</v>
      </c>
      <c r="B18" s="73"/>
      <c r="C18" s="75">
        <v>224</v>
      </c>
      <c r="D18" s="76">
        <v>483</v>
      </c>
      <c r="E18" s="75">
        <v>364</v>
      </c>
      <c r="F18" s="76">
        <v>356</v>
      </c>
      <c r="G18" s="75">
        <v>292</v>
      </c>
      <c r="H18" s="76">
        <v>389</v>
      </c>
      <c r="I18" s="75">
        <v>328</v>
      </c>
      <c r="J18" s="76">
        <v>372</v>
      </c>
      <c r="K18" s="75">
        <v>362</v>
      </c>
      <c r="L18" s="76">
        <v>378</v>
      </c>
      <c r="M18" s="122">
        <v>0</v>
      </c>
      <c r="N18" s="123">
        <v>0</v>
      </c>
      <c r="O18" s="73"/>
      <c r="P18" s="100" t="str">
        <f>A18</f>
        <v>Paul Azzopardi</v>
      </c>
      <c r="Q18" s="98">
        <f>SUM(IF((C18&gt;0),1,0),(IF((C19&gt;0),1,0)),(IF((E18&gt;0),1,0)),(IF((E19&gt;0),1,0)),(IF((G18&gt;0),1,0)),(IF((G19&gt;0),1,0)),(IF((I18&gt;0),1,0)),(IF((I19&gt;0),1,0)),(IF((K18&gt;0),1,0)),(IF((K19&gt;0),1,0)),(IF((M18&gt;0),1,0)),(IF((M19&gt;0),1,0)))</f>
        <v>10</v>
      </c>
      <c r="R18" s="98">
        <f>SUM(IF((C18&gt;D18),1,0),(IF((C19&gt;D19),1,0)),(IF((E18&gt;F18),1,0)),(IF((E19&gt;F19),1,0)),(IF((G18&gt;H18),1,0)),(IF((G19&gt;H19),1,0)),(IF((I18&gt;J18),1,0)),(IF((I19&gt;J19),1,0)),(IF((K18&gt;L18),1,0)),(IF((K19&gt;L19),1,0)),(IF((M18&gt;N18),1,0)),(IF((M19&gt;N19),1,0)))</f>
        <v>1</v>
      </c>
      <c r="S18" s="98">
        <f>Q18-R18-T18</f>
        <v>0</v>
      </c>
      <c r="T18" s="98">
        <f>SUM(IF((D18&gt;C18),1,0),(IF((D19&gt;C19),1,0)),(IF((F18&gt;E18),1,0)),(IF((F19&gt;E19),1,0)),(IF((H18&gt;G18),1,0)),(IF((H19&gt;G19),1,0)),(IF((J18&gt;I18),1,0)),(IF((J19&gt;I19),1,0)),(IF((L18&gt;K18),1,0)),(IF((L19&gt;K19),1,0)),(IF((N18&gt;M18),1,0)),(IF((N19&gt;M19),1,0)))</f>
        <v>9</v>
      </c>
      <c r="U18" s="98">
        <f>((SUM(M18:M19,K18:K19,I18:I19,G18:G19,E18:E19,C18:C19))-(SUM(N18:N19,L18:L19,J18:J19,H18:H19,F18:F19,D18:D19)))</f>
        <v>-1277</v>
      </c>
      <c r="V18" s="99">
        <f>(R18*2)+S18</f>
        <v>2</v>
      </c>
    </row>
    <row r="19" spans="1:22" x14ac:dyDescent="0.2">
      <c r="A19" s="72"/>
      <c r="B19" s="73"/>
      <c r="C19" s="75">
        <v>305</v>
      </c>
      <c r="D19" s="76">
        <v>488</v>
      </c>
      <c r="E19" s="75">
        <v>160</v>
      </c>
      <c r="F19" s="76">
        <v>416</v>
      </c>
      <c r="G19" s="75">
        <v>266</v>
      </c>
      <c r="H19" s="76">
        <v>442</v>
      </c>
      <c r="I19" s="75">
        <v>193</v>
      </c>
      <c r="J19" s="76">
        <v>430</v>
      </c>
      <c r="K19" s="75">
        <v>331</v>
      </c>
      <c r="L19" s="76">
        <v>348</v>
      </c>
      <c r="M19" s="122">
        <v>0</v>
      </c>
      <c r="N19" s="123">
        <v>0</v>
      </c>
      <c r="O19" s="73"/>
      <c r="P19" s="100"/>
      <c r="Q19" s="98"/>
      <c r="R19" s="98"/>
      <c r="S19" s="98"/>
      <c r="T19" s="98"/>
      <c r="U19" s="98"/>
      <c r="V19" s="99"/>
    </row>
    <row r="20" spans="1:22" x14ac:dyDescent="0.2">
      <c r="A20" s="72"/>
      <c r="B20" s="73"/>
      <c r="C20" s="75"/>
      <c r="D20" s="76"/>
      <c r="E20" s="75"/>
      <c r="F20" s="76"/>
      <c r="G20" s="75"/>
      <c r="H20" s="76"/>
      <c r="I20" s="75"/>
      <c r="J20" s="76"/>
      <c r="K20" s="75"/>
      <c r="L20" s="76"/>
      <c r="M20" s="122"/>
      <c r="N20" s="123"/>
      <c r="O20" s="73"/>
      <c r="P20" s="100"/>
      <c r="Q20" s="98"/>
      <c r="R20" s="98"/>
      <c r="S20" s="98"/>
      <c r="T20" s="98"/>
      <c r="U20" s="98"/>
      <c r="V20" s="99"/>
    </row>
    <row r="21" spans="1:22" ht="15.75" thickBot="1" x14ac:dyDescent="0.25">
      <c r="A21" s="181" t="s">
        <v>285</v>
      </c>
      <c r="B21" s="182"/>
      <c r="C21" s="183">
        <f>(SUM(C3:C20)/Q3)</f>
        <v>318.3</v>
      </c>
      <c r="D21" s="184">
        <f>(SUM(D3:D20)/Q3)</f>
        <v>394.1</v>
      </c>
      <c r="E21" s="183">
        <f>(SUM(E3:E20)/Q6)</f>
        <v>359.5</v>
      </c>
      <c r="F21" s="184">
        <f>(SUM(F3:F20)/Q6)</f>
        <v>392.8</v>
      </c>
      <c r="G21" s="183">
        <f>(SUM(G3:G20)/Q9)</f>
        <v>292.39999999999998</v>
      </c>
      <c r="H21" s="184">
        <f>(SUM(H3:H20)/Q9)</f>
        <v>373</v>
      </c>
      <c r="I21" s="183">
        <f>(SUM(I3:I20)/Q12)</f>
        <v>294.5</v>
      </c>
      <c r="J21" s="184">
        <f>(SUM(J3:J20)/Q12)</f>
        <v>279.5</v>
      </c>
      <c r="K21" s="183">
        <f>(SUM(K3:K20)/Q15)</f>
        <v>341.4</v>
      </c>
      <c r="L21" s="184">
        <f>(SUM(L3:L20)/Q15)</f>
        <v>294.39999999999998</v>
      </c>
      <c r="M21" s="183">
        <f>(SUM(M3:M20)/Q18)</f>
        <v>410.2</v>
      </c>
      <c r="N21" s="184">
        <f>(SUM(N3:N20)/Q18)</f>
        <v>282.5</v>
      </c>
      <c r="O21" s="73"/>
      <c r="P21" s="101"/>
      <c r="Q21" s="102">
        <f t="shared" ref="Q21:V21" si="0">SUM(Q3:Q19)</f>
        <v>60</v>
      </c>
      <c r="R21" s="103">
        <f t="shared" si="0"/>
        <v>30</v>
      </c>
      <c r="S21" s="103">
        <f t="shared" si="0"/>
        <v>0</v>
      </c>
      <c r="T21" s="103">
        <f t="shared" si="0"/>
        <v>30</v>
      </c>
      <c r="U21" s="103">
        <f t="shared" si="0"/>
        <v>0</v>
      </c>
      <c r="V21" s="104">
        <f t="shared" si="0"/>
        <v>60</v>
      </c>
    </row>
    <row r="22" spans="1:22" ht="16.5" thickTop="1" thickBot="1" x14ac:dyDescent="0.25">
      <c r="A22" s="72"/>
      <c r="B22" s="73"/>
      <c r="C22" s="75"/>
      <c r="D22" s="76"/>
      <c r="E22" s="75"/>
      <c r="F22" s="75"/>
      <c r="G22" s="75"/>
      <c r="H22" s="76"/>
      <c r="I22" s="75"/>
      <c r="J22" s="76"/>
      <c r="K22" s="75"/>
      <c r="L22" s="76"/>
      <c r="M22" s="75"/>
      <c r="N22" s="76"/>
      <c r="O22" s="73"/>
      <c r="P22" s="101"/>
      <c r="Q22" s="98"/>
      <c r="R22" s="98"/>
      <c r="S22" s="98"/>
      <c r="T22" s="98"/>
      <c r="U22" s="98"/>
      <c r="V22" s="99"/>
    </row>
    <row r="23" spans="1:22" ht="15.75" thickBot="1" x14ac:dyDescent="0.25">
      <c r="A23" s="79" t="s">
        <v>258</v>
      </c>
      <c r="B23" s="66"/>
      <c r="C23" s="208" t="str">
        <f>A25</f>
        <v>Anne Marie Holland</v>
      </c>
      <c r="D23" s="209"/>
      <c r="E23" s="210" t="str">
        <f>A28</f>
        <v>Josephine Mayo</v>
      </c>
      <c r="F23" s="217"/>
      <c r="G23" s="208" t="str">
        <f>A31</f>
        <v>Moira Fenech</v>
      </c>
      <c r="H23" s="209"/>
      <c r="I23" s="210" t="str">
        <f>A34</f>
        <v>Carmen Stafrace</v>
      </c>
      <c r="J23" s="209"/>
      <c r="K23" s="210" t="str">
        <f>A37</f>
        <v>Carmen Bonello</v>
      </c>
      <c r="L23" s="209"/>
      <c r="M23" s="216" t="str">
        <f>A40</f>
        <v>Marie Testa</v>
      </c>
      <c r="N23" s="209"/>
      <c r="O23" s="80"/>
      <c r="P23" s="94" t="s">
        <v>0</v>
      </c>
      <c r="Q23" s="95" t="s">
        <v>1</v>
      </c>
      <c r="R23" s="95" t="s">
        <v>2</v>
      </c>
      <c r="S23" s="95" t="s">
        <v>3</v>
      </c>
      <c r="T23" s="95" t="s">
        <v>4</v>
      </c>
      <c r="U23" s="95" t="s">
        <v>5</v>
      </c>
      <c r="V23" s="96" t="s">
        <v>6</v>
      </c>
    </row>
    <row r="24" spans="1:22" ht="16.5" thickBot="1" x14ac:dyDescent="0.3">
      <c r="A24" s="83" t="s">
        <v>262</v>
      </c>
      <c r="B24" s="68"/>
      <c r="C24" s="69"/>
      <c r="D24" s="70"/>
      <c r="E24" s="69"/>
      <c r="F24" s="70"/>
      <c r="G24" s="69"/>
      <c r="H24" s="70"/>
      <c r="I24" s="69"/>
      <c r="J24" s="70"/>
      <c r="K24" s="69"/>
      <c r="L24" s="70"/>
      <c r="M24" s="69"/>
      <c r="N24" s="70"/>
      <c r="O24" s="80"/>
      <c r="P24" s="101"/>
      <c r="Q24" s="98"/>
      <c r="R24" s="98"/>
      <c r="S24" s="98"/>
      <c r="T24" s="98"/>
      <c r="U24" s="98"/>
      <c r="V24" s="99"/>
    </row>
    <row r="25" spans="1:22" x14ac:dyDescent="0.2">
      <c r="A25" s="93" t="s">
        <v>264</v>
      </c>
      <c r="B25" s="73"/>
      <c r="C25" s="98">
        <v>0</v>
      </c>
      <c r="D25" s="121">
        <v>0</v>
      </c>
      <c r="E25" s="98">
        <f>D28</f>
        <v>443</v>
      </c>
      <c r="F25" s="121">
        <f>C28</f>
        <v>392</v>
      </c>
      <c r="G25" s="98">
        <f>D31</f>
        <v>448</v>
      </c>
      <c r="H25" s="121">
        <f>C31</f>
        <v>299</v>
      </c>
      <c r="I25" s="98">
        <f>D34</f>
        <v>390</v>
      </c>
      <c r="J25" s="121">
        <f>C34</f>
        <v>367</v>
      </c>
      <c r="K25" s="98">
        <f>D37</f>
        <v>624</v>
      </c>
      <c r="L25" s="121">
        <f>C37</f>
        <v>279</v>
      </c>
      <c r="M25" s="98">
        <f>D40</f>
        <v>346</v>
      </c>
      <c r="N25" s="121">
        <f>C40</f>
        <v>367</v>
      </c>
      <c r="O25" s="80"/>
      <c r="P25" s="100" t="str">
        <f>A25</f>
        <v>Anne Marie Holland</v>
      </c>
      <c r="Q25" s="98">
        <f>SUM(IF((C25&gt;0),1,0),(IF((C26&gt;0),1,0)),(IF((E25&gt;0),1,0)),(IF((E26&gt;0),1,0)),(IF((G25&gt;0),1,0)),(IF((G26&gt;0),1,0)),(IF((I25&gt;0),1,0)),(IF((I26&gt;0),1,0)),(IF((K25&gt;0),1,0)),(IF((K26&gt;0),1,0)),(IF((M25&gt;0),1,0)),(IF((M26&gt;0),1,0)))</f>
        <v>10</v>
      </c>
      <c r="R25" s="98">
        <f>SUM(IF((C25&gt;D25),1,0),(IF((C26&gt;D26),1,0)),(IF((E25&gt;F25),1,0)),(IF((E26&gt;F26),1,0)),(IF((G25&gt;H25),1,0)),(IF((G26&gt;H26),1,0)),(IF((I25&gt;J25),1,0)),(IF((I26&gt;J26),1,0)),(IF((K25&gt;L25),1,0)),(IF((K26&gt;L26),1,0)),(IF((M25&gt;N25),1,0)),(IF((M26&gt;N26),1,0)))</f>
        <v>5</v>
      </c>
      <c r="S25" s="98">
        <f>Q25-R25-T25</f>
        <v>0</v>
      </c>
      <c r="T25" s="98">
        <f>SUM(IF((D25&gt;C25),1,0),(IF((D26&gt;C26),1,0)),(IF((F25&gt;E25),1,0)),(IF((F26&gt;E26),1,0)),(IF((H25&gt;G25),1,0)),(IF((H26&gt;G26),1,0)),(IF((J25&gt;I25),1,0)),(IF((J26&gt;I26),1,0)),(IF((L25&gt;K25),1,0)),(IF((L26&gt;K26),1,0)),(IF((N25&gt;M25),1,0)),(IF((N26&gt;M26),1,0)))</f>
        <v>5</v>
      </c>
      <c r="U25" s="98">
        <f>((SUM(M25:M26,K25:K26,I25:I26,G25:G26,E25:E26,C25:C26))-(SUM(N25:N26,L25:L26,J25:J26,H25:H26,F25:F26,D25:D26)))</f>
        <v>575</v>
      </c>
      <c r="V25" s="99">
        <f>(R25*2)+S25</f>
        <v>10</v>
      </c>
    </row>
    <row r="26" spans="1:22" x14ac:dyDescent="0.2">
      <c r="A26" s="78"/>
      <c r="B26" s="73"/>
      <c r="C26" s="98">
        <v>0</v>
      </c>
      <c r="D26" s="121">
        <v>0</v>
      </c>
      <c r="E26" s="98">
        <f>D29</f>
        <v>345</v>
      </c>
      <c r="F26" s="121">
        <f>C29</f>
        <v>382</v>
      </c>
      <c r="G26" s="98">
        <f>D32</f>
        <v>324</v>
      </c>
      <c r="H26" s="121">
        <f>C32</f>
        <v>390</v>
      </c>
      <c r="I26" s="98">
        <f>D35</f>
        <v>350</v>
      </c>
      <c r="J26" s="121">
        <f>C35</f>
        <v>352</v>
      </c>
      <c r="K26" s="98">
        <f>D38</f>
        <v>326</v>
      </c>
      <c r="L26" s="121">
        <f>C38</f>
        <v>337</v>
      </c>
      <c r="M26" s="98">
        <f>D41</f>
        <v>437</v>
      </c>
      <c r="N26" s="121">
        <f>C41</f>
        <v>293</v>
      </c>
      <c r="O26" s="80"/>
      <c r="P26" s="100"/>
      <c r="Q26" s="98"/>
      <c r="R26" s="98"/>
      <c r="S26" s="98"/>
      <c r="T26" s="98"/>
      <c r="U26" s="98"/>
      <c r="V26" s="99"/>
    </row>
    <row r="27" spans="1:22" x14ac:dyDescent="0.2">
      <c r="A27" s="78"/>
      <c r="B27" s="73"/>
      <c r="C27" s="71"/>
      <c r="D27" s="74"/>
      <c r="E27" s="71"/>
      <c r="F27" s="74"/>
      <c r="G27" s="98"/>
      <c r="H27" s="121"/>
      <c r="I27" s="98"/>
      <c r="J27" s="121"/>
      <c r="K27" s="98"/>
      <c r="L27" s="121"/>
      <c r="M27" s="98"/>
      <c r="N27" s="121"/>
      <c r="O27" s="80"/>
      <c r="P27" s="100"/>
      <c r="Q27" s="98"/>
      <c r="R27" s="98"/>
      <c r="S27" s="98"/>
      <c r="T27" s="98"/>
      <c r="U27" s="98"/>
      <c r="V27" s="99"/>
    </row>
    <row r="28" spans="1:22" x14ac:dyDescent="0.2">
      <c r="A28" s="93" t="s">
        <v>36</v>
      </c>
      <c r="B28" s="73"/>
      <c r="C28" s="75">
        <v>392</v>
      </c>
      <c r="D28" s="76">
        <v>443</v>
      </c>
      <c r="E28" s="122">
        <v>0</v>
      </c>
      <c r="F28" s="123">
        <v>0</v>
      </c>
      <c r="G28" s="122">
        <f>F31</f>
        <v>324</v>
      </c>
      <c r="H28" s="123">
        <f>E31</f>
        <v>432</v>
      </c>
      <c r="I28" s="122">
        <f>F34</f>
        <v>448</v>
      </c>
      <c r="J28" s="123">
        <f>E34</f>
        <v>322</v>
      </c>
      <c r="K28" s="122">
        <f>F37</f>
        <v>344</v>
      </c>
      <c r="L28" s="123">
        <f>E37</f>
        <v>315</v>
      </c>
      <c r="M28" s="122">
        <f>F40</f>
        <v>247</v>
      </c>
      <c r="N28" s="123">
        <f>E40</f>
        <v>354</v>
      </c>
      <c r="O28" s="80"/>
      <c r="P28" s="100" t="str">
        <f>A28</f>
        <v>Josephine Mayo</v>
      </c>
      <c r="Q28" s="98">
        <f>SUM(IF((C28&gt;0),1,0),(IF((C29&gt;0),1,0)),(IF((E28&gt;0),1,0)),(IF((E29&gt;0),1,0)),(IF((G28&gt;0),1,0)),(IF((G29&gt;0),1,0)),(IF((I28&gt;0),1,0)),(IF((I29&gt;0),1,0)),(IF((K28&gt;0),1,0)),(IF((K29&gt;0),1,0)),(IF((M28&gt;0),1,0)),(IF((M29&gt;0),1,0)))</f>
        <v>10</v>
      </c>
      <c r="R28" s="98">
        <f>SUM(IF((C28&gt;D28),1,0),(IF((C29&gt;D29),1,0)),(IF((E28&gt;F28),1,0)),(IF((E29&gt;F29),1,0)),(IF((G28&gt;H28),1,0)),(IF((G29&gt;H29),1,0)),(IF((I28&gt;J28),1,0)),(IF((I29&gt;J29),1,0)),(IF((K28&gt;L28),1,0)),(IF((K29&gt;L29),1,0)),(IF((M28&gt;N28),1,0)),(IF((M29&gt;N29),1,0)))</f>
        <v>5</v>
      </c>
      <c r="S28" s="98">
        <f>Q28-R28-T28</f>
        <v>0</v>
      </c>
      <c r="T28" s="98">
        <f>SUM(IF((D28&gt;C28),1,0),(IF((D29&gt;C29),1,0)),(IF((F28&gt;E28),1,0)),(IF((F29&gt;E29),1,0)),(IF((H28&gt;G28),1,0)),(IF((H29&gt;G29),1,0)),(IF((J28&gt;I28),1,0)),(IF((J29&gt;I29),1,0)),(IF((L28&gt;K28),1,0)),(IF((L29&gt;K29),1,0)),(IF((N28&gt;M28),1,0)),(IF((N29&gt;M29),1,0)))</f>
        <v>5</v>
      </c>
      <c r="U28" s="98">
        <f>((SUM(M28:M29,K28:K29,I28:I29,G28:G29,E28:E29,C28:C29))-(SUM(N28:N29,L28:L29,J28:J29,H28:H29,F28:F29,D28:D29)))</f>
        <v>206</v>
      </c>
      <c r="V28" s="99">
        <f>(R28*2)+S28</f>
        <v>10</v>
      </c>
    </row>
    <row r="29" spans="1:22" x14ac:dyDescent="0.2">
      <c r="A29" s="78"/>
      <c r="B29" s="73"/>
      <c r="C29" s="75">
        <v>382</v>
      </c>
      <c r="D29" s="76">
        <v>345</v>
      </c>
      <c r="E29" s="122">
        <v>0</v>
      </c>
      <c r="F29" s="123">
        <v>0</v>
      </c>
      <c r="G29" s="122">
        <f>F32</f>
        <v>374</v>
      </c>
      <c r="H29" s="123">
        <f>E32</f>
        <v>377</v>
      </c>
      <c r="I29" s="122">
        <f>F35</f>
        <v>358</v>
      </c>
      <c r="J29" s="123">
        <f>E35</f>
        <v>397</v>
      </c>
      <c r="K29" s="122">
        <f>F38</f>
        <v>421</v>
      </c>
      <c r="L29" s="123">
        <f>E38</f>
        <v>313</v>
      </c>
      <c r="M29" s="122">
        <f>F41</f>
        <v>461</v>
      </c>
      <c r="N29" s="123">
        <f>E41</f>
        <v>247</v>
      </c>
      <c r="O29" s="80"/>
      <c r="P29" s="100"/>
      <c r="Q29" s="98"/>
      <c r="R29" s="98"/>
      <c r="S29" s="98"/>
      <c r="T29" s="98"/>
      <c r="U29" s="98"/>
      <c r="V29" s="99"/>
    </row>
    <row r="30" spans="1:22" x14ac:dyDescent="0.2">
      <c r="A30" s="78"/>
      <c r="B30" s="73"/>
      <c r="C30" s="75"/>
      <c r="D30" s="76"/>
      <c r="E30" s="75"/>
      <c r="F30" s="76"/>
      <c r="G30" s="122"/>
      <c r="H30" s="123"/>
      <c r="I30" s="122"/>
      <c r="J30" s="123"/>
      <c r="K30" s="122"/>
      <c r="L30" s="123"/>
      <c r="M30" s="122"/>
      <c r="N30" s="123"/>
      <c r="O30" s="80"/>
      <c r="P30" s="100"/>
      <c r="Q30" s="98"/>
      <c r="R30" s="98"/>
      <c r="S30" s="98"/>
      <c r="T30" s="98"/>
      <c r="U30" s="98"/>
      <c r="V30" s="99"/>
    </row>
    <row r="31" spans="1:22" x14ac:dyDescent="0.2">
      <c r="A31" s="93" t="s">
        <v>265</v>
      </c>
      <c r="B31" s="73"/>
      <c r="C31" s="75">
        <v>299</v>
      </c>
      <c r="D31" s="76">
        <v>448</v>
      </c>
      <c r="E31" s="75">
        <v>432</v>
      </c>
      <c r="F31" s="76">
        <v>324</v>
      </c>
      <c r="G31" s="122">
        <v>0</v>
      </c>
      <c r="H31" s="123">
        <v>0</v>
      </c>
      <c r="I31" s="122">
        <f>H34</f>
        <v>425</v>
      </c>
      <c r="J31" s="123">
        <f>G34</f>
        <v>374</v>
      </c>
      <c r="K31" s="122">
        <f>H37</f>
        <v>384</v>
      </c>
      <c r="L31" s="123">
        <f>G37</f>
        <v>385</v>
      </c>
      <c r="M31" s="122">
        <f>H40</f>
        <v>382</v>
      </c>
      <c r="N31" s="123">
        <f>G40</f>
        <v>286</v>
      </c>
      <c r="O31" s="80"/>
      <c r="P31" s="100" t="str">
        <f>A31</f>
        <v>Moira Fenech</v>
      </c>
      <c r="Q31" s="98">
        <f>SUM(IF((C31&gt;0),1,0),(IF((C32&gt;0),1,0)),(IF((E31&gt;0),1,0)),(IF((E32&gt;0),1,0)),(IF((G31&gt;0),1,0)),(IF((G32&gt;0),1,0)),(IF((I31&gt;0),1,0)),(IF((I32&gt;0),1,0)),(IF((K31&gt;0),1,0)),(IF((K32&gt;0),1,0)),(IF((M31&gt;0),1,0)),(IF((M32&gt;0),1,0)))</f>
        <v>10</v>
      </c>
      <c r="R31" s="98">
        <f>SUM(IF((C31&gt;D31),1,0),(IF((C32&gt;D32),1,0)),(IF((E31&gt;F31),1,0)),(IF((E32&gt;F32),1,0)),(IF((G31&gt;H31),1,0)),(IF((G32&gt;H32),1,0)),(IF((I31&gt;J31),1,0)),(IF((I32&gt;J32),1,0)),(IF((K31&gt;L31),1,0)),(IF((K32&gt;L32),1,0)),(IF((M31&gt;N31),1,0)),(IF((M32&gt;N32),1,0)))</f>
        <v>8</v>
      </c>
      <c r="S31" s="98">
        <f>Q31-R31-T31</f>
        <v>0</v>
      </c>
      <c r="T31" s="98">
        <f>SUM(IF((D31&gt;C31),1,0),(IF((D32&gt;C32),1,0)),(IF((F31&gt;E31),1,0)),(IF((F32&gt;E32),1,0)),(IF((H31&gt;G31),1,0)),(IF((H32&gt;G32),1,0)),(IF((J31&gt;I31),1,0)),(IF((J32&gt;I32),1,0)),(IF((L31&gt;K31),1,0)),(IF((L32&gt;K32),1,0)),(IF((N31&gt;M31),1,0)),(IF((N32&gt;M32),1,0)))</f>
        <v>2</v>
      </c>
      <c r="U31" s="98">
        <f>((SUM(M31:M32,K31:K32,I31:I32,G31:G32,E31:E32,C31:C32))-(SUM(N31:N32,L31:L32,J31:J32,H31:H32,F31:F32,D31:D32)))</f>
        <v>389</v>
      </c>
      <c r="V31" s="99">
        <f>(R31*2)+S31</f>
        <v>16</v>
      </c>
    </row>
    <row r="32" spans="1:22" x14ac:dyDescent="0.2">
      <c r="A32" s="78"/>
      <c r="B32" s="73"/>
      <c r="C32" s="75">
        <v>390</v>
      </c>
      <c r="D32" s="76">
        <v>324</v>
      </c>
      <c r="E32" s="75">
        <v>377</v>
      </c>
      <c r="F32" s="76">
        <v>374</v>
      </c>
      <c r="G32" s="122">
        <v>0</v>
      </c>
      <c r="H32" s="123">
        <v>0</v>
      </c>
      <c r="I32" s="122">
        <f>H35</f>
        <v>432</v>
      </c>
      <c r="J32" s="123">
        <f>G35</f>
        <v>407</v>
      </c>
      <c r="K32" s="122">
        <f>H38</f>
        <v>365</v>
      </c>
      <c r="L32" s="123">
        <f>G38</f>
        <v>343</v>
      </c>
      <c r="M32" s="122">
        <f>H41</f>
        <v>444</v>
      </c>
      <c r="N32" s="123">
        <f>G41</f>
        <v>276</v>
      </c>
      <c r="O32" s="80"/>
      <c r="P32" s="100"/>
      <c r="Q32" s="98"/>
      <c r="R32" s="98"/>
      <c r="S32" s="98"/>
      <c r="T32" s="98"/>
      <c r="U32" s="98"/>
      <c r="V32" s="99"/>
    </row>
    <row r="33" spans="1:22" x14ac:dyDescent="0.2">
      <c r="A33" s="78"/>
      <c r="B33" s="73"/>
      <c r="C33" s="75"/>
      <c r="D33" s="76"/>
      <c r="E33" s="75"/>
      <c r="F33" s="76"/>
      <c r="G33" s="75"/>
      <c r="H33" s="76"/>
      <c r="I33" s="75"/>
      <c r="J33" s="76"/>
      <c r="K33" s="75"/>
      <c r="L33" s="76"/>
      <c r="M33" s="75"/>
      <c r="N33" s="76"/>
      <c r="O33" s="80"/>
      <c r="P33" s="100"/>
      <c r="Q33" s="98"/>
      <c r="R33" s="98"/>
      <c r="S33" s="98"/>
      <c r="T33" s="98"/>
      <c r="U33" s="98"/>
      <c r="V33" s="99"/>
    </row>
    <row r="34" spans="1:22" x14ac:dyDescent="0.2">
      <c r="A34" s="93" t="s">
        <v>12</v>
      </c>
      <c r="B34" s="73"/>
      <c r="C34" s="75">
        <v>367</v>
      </c>
      <c r="D34" s="76">
        <v>390</v>
      </c>
      <c r="E34" s="75">
        <v>322</v>
      </c>
      <c r="F34" s="76">
        <v>448</v>
      </c>
      <c r="G34" s="75">
        <v>374</v>
      </c>
      <c r="H34" s="76">
        <v>425</v>
      </c>
      <c r="I34" s="122">
        <v>0</v>
      </c>
      <c r="J34" s="123">
        <v>0</v>
      </c>
      <c r="K34" s="122">
        <f>J37</f>
        <v>432</v>
      </c>
      <c r="L34" s="123">
        <f>I37</f>
        <v>255</v>
      </c>
      <c r="M34" s="122">
        <f>J40</f>
        <v>372</v>
      </c>
      <c r="N34" s="123">
        <f>I40</f>
        <v>299</v>
      </c>
      <c r="O34" s="80"/>
      <c r="P34" s="100" t="str">
        <f>A34</f>
        <v>Carmen Stafrace</v>
      </c>
      <c r="Q34" s="98">
        <f>SUM(IF((C34&gt;0),1,0),(IF((C35&gt;0),1,0)),(IF((E34&gt;0),1,0)),(IF((E35&gt;0),1,0)),(IF((G34&gt;0),1,0)),(IF((G35&gt;0),1,0)),(IF((I34&gt;0),1,0)),(IF((I35&gt;0),1,0)),(IF((K34&gt;0),1,0)),(IF((K35&gt;0),1,0)),(IF((M34&gt;0),1,0)),(IF((M35&gt;0),1,0)))</f>
        <v>10</v>
      </c>
      <c r="R34" s="98">
        <f>SUM(IF((C34&gt;D34),1,0),(IF((C35&gt;D35),1,0)),(IF((E34&gt;F34),1,0)),(IF((E35&gt;F35),1,0)),(IF((G34&gt;H34),1,0)),(IF((G35&gt;H35),1,0)),(IF((I34&gt;J34),1,0)),(IF((I35&gt;J35),1,0)),(IF((K34&gt;L34),1,0)),(IF((K35&gt;L35),1,0)),(IF((M34&gt;N34),1,0)),(IF((M35&gt;N35),1,0)))</f>
        <v>5</v>
      </c>
      <c r="S34" s="98">
        <f>Q34-R34-T34</f>
        <v>0</v>
      </c>
      <c r="T34" s="98">
        <f>SUM(IF((D34&gt;C34),1,0),(IF((D35&gt;C35),1,0)),(IF((F34&gt;E34),1,0)),(IF((F35&gt;E35),1,0)),(IF((H34&gt;G34),1,0)),(IF((H35&gt;G35),1,0)),(IF((J34&gt;I34),1,0)),(IF((J35&gt;I35),1,0)),(IF((L34&gt;K34),1,0)),(IF((L35&gt;K35),1,0)),(IF((N34&gt;M34),1,0)),(IF((N35&gt;M35),1,0)))</f>
        <v>5</v>
      </c>
      <c r="U34" s="98">
        <f>((SUM(M34:M35,K34:K35,I34:I35,G34:G35,E34:E35,C34:C35))-(SUM(N34:N35,L34:L35,J34:J35,H34:H35,F34:F35,D34:D35)))</f>
        <v>130</v>
      </c>
      <c r="V34" s="99">
        <f>(R34*2)+S34</f>
        <v>10</v>
      </c>
    </row>
    <row r="35" spans="1:22" x14ac:dyDescent="0.2">
      <c r="A35" s="78"/>
      <c r="B35" s="73"/>
      <c r="C35" s="75">
        <v>352</v>
      </c>
      <c r="D35" s="76">
        <v>350</v>
      </c>
      <c r="E35" s="75">
        <v>397</v>
      </c>
      <c r="F35" s="76">
        <v>358</v>
      </c>
      <c r="G35" s="75">
        <v>407</v>
      </c>
      <c r="H35" s="76">
        <v>432</v>
      </c>
      <c r="I35" s="122">
        <v>0</v>
      </c>
      <c r="J35" s="123">
        <v>0</v>
      </c>
      <c r="K35" s="122">
        <f>J38</f>
        <v>378</v>
      </c>
      <c r="L35" s="123">
        <f>I38</f>
        <v>290</v>
      </c>
      <c r="M35" s="122">
        <f>J41</f>
        <v>333</v>
      </c>
      <c r="N35" s="123">
        <f>I41</f>
        <v>357</v>
      </c>
      <c r="O35" s="80"/>
      <c r="P35" s="100"/>
      <c r="Q35" s="98"/>
      <c r="R35" s="98"/>
      <c r="S35" s="98"/>
      <c r="T35" s="98"/>
      <c r="U35" s="98"/>
      <c r="V35" s="99"/>
    </row>
    <row r="36" spans="1:22" x14ac:dyDescent="0.2">
      <c r="A36" s="78"/>
      <c r="B36" s="73"/>
      <c r="C36" s="75"/>
      <c r="D36" s="76"/>
      <c r="E36" s="75"/>
      <c r="F36" s="76"/>
      <c r="G36" s="75"/>
      <c r="H36" s="76"/>
      <c r="I36" s="75"/>
      <c r="J36" s="76"/>
      <c r="K36" s="75"/>
      <c r="L36" s="76"/>
      <c r="M36" s="75"/>
      <c r="N36" s="76"/>
      <c r="O36" s="80"/>
      <c r="P36" s="100"/>
      <c r="Q36" s="98"/>
      <c r="R36" s="98"/>
      <c r="S36" s="98"/>
      <c r="T36" s="98"/>
      <c r="U36" s="98"/>
      <c r="V36" s="99"/>
    </row>
    <row r="37" spans="1:22" x14ac:dyDescent="0.2">
      <c r="A37" s="93" t="s">
        <v>27</v>
      </c>
      <c r="B37" s="73"/>
      <c r="C37" s="75">
        <v>279</v>
      </c>
      <c r="D37" s="76">
        <v>624</v>
      </c>
      <c r="E37" s="75">
        <v>315</v>
      </c>
      <c r="F37" s="76">
        <v>344</v>
      </c>
      <c r="G37" s="75">
        <v>385</v>
      </c>
      <c r="H37" s="76">
        <v>384</v>
      </c>
      <c r="I37" s="75">
        <v>255</v>
      </c>
      <c r="J37" s="76">
        <v>432</v>
      </c>
      <c r="K37" s="122">
        <v>0</v>
      </c>
      <c r="L37" s="123">
        <v>0</v>
      </c>
      <c r="M37" s="122">
        <f>L40</f>
        <v>427</v>
      </c>
      <c r="N37" s="123">
        <f>K40</f>
        <v>278</v>
      </c>
      <c r="O37" s="80"/>
      <c r="P37" s="100" t="str">
        <f>A37</f>
        <v>Carmen Bonello</v>
      </c>
      <c r="Q37" s="98">
        <f>SUM(IF((C37&gt;0),1,0),(IF((C38&gt;0),1,0)),(IF((E37&gt;0),1,0)),(IF((E38&gt;0),1,0)),(IF((G37&gt;0),1,0)),(IF((G38&gt;0),1,0)),(IF((I37&gt;0),1,0)),(IF((I38&gt;0),1,0)),(IF((K37&gt;0),1,0)),(IF((K38&gt;0),1,0)),(IF((M37&gt;0),1,0)),(IF((M38&gt;0),1,0)))</f>
        <v>10</v>
      </c>
      <c r="R37" s="98">
        <f>SUM(IF((C37&gt;D37),1,0),(IF((C38&gt;D38),1,0)),(IF((E37&gt;F37),1,0)),(IF((E38&gt;F38),1,0)),(IF((G37&gt;H37),1,0)),(IF((G38&gt;H38),1,0)),(IF((I37&gt;J37),1,0)),(IF((I38&gt;J38),1,0)),(IF((K37&gt;L37),1,0)),(IF((K38&gt;L38),1,0)),(IF((M37&gt;N37),1,0)),(IF((M38&gt;N38),1,0)))</f>
        <v>4</v>
      </c>
      <c r="S37" s="98">
        <f>Q37-R37-T37</f>
        <v>0</v>
      </c>
      <c r="T37" s="98">
        <f>SUM(IF((D37&gt;C37),1,0),(IF((D38&gt;C38),1,0)),(IF((F37&gt;E37),1,0)),(IF((F38&gt;E38),1,0)),(IF((H37&gt;G37),1,0)),(IF((H38&gt;G38),1,0)),(IF((J37&gt;I37),1,0)),(IF((J38&gt;I38),1,0)),(IF((L37&gt;K37),1,0)),(IF((L38&gt;K38),1,0)),(IF((N37&gt;M37),1,0)),(IF((N38&gt;M38),1,0)))</f>
        <v>6</v>
      </c>
      <c r="U37" s="98">
        <f>((SUM(M37:M38,K37:K38,I37:I38,G37:G38,E37:E38,C37:C38))-(SUM(N37:N38,L37:L38,J37:J38,H37:H38,F37:F38,D37:D38)))</f>
        <v>-563</v>
      </c>
      <c r="V37" s="99">
        <f>(R37*2)+S37</f>
        <v>8</v>
      </c>
    </row>
    <row r="38" spans="1:22" x14ac:dyDescent="0.2">
      <c r="A38" s="78"/>
      <c r="B38" s="73"/>
      <c r="C38" s="75">
        <v>337</v>
      </c>
      <c r="D38" s="76">
        <v>326</v>
      </c>
      <c r="E38" s="75">
        <v>313</v>
      </c>
      <c r="F38" s="76">
        <v>421</v>
      </c>
      <c r="G38" s="75">
        <v>343</v>
      </c>
      <c r="H38" s="76">
        <v>365</v>
      </c>
      <c r="I38" s="75">
        <v>290</v>
      </c>
      <c r="J38" s="76">
        <v>378</v>
      </c>
      <c r="K38" s="122">
        <v>0</v>
      </c>
      <c r="L38" s="123">
        <v>0</v>
      </c>
      <c r="M38" s="122">
        <f>L41</f>
        <v>356</v>
      </c>
      <c r="N38" s="123">
        <f>K41</f>
        <v>311</v>
      </c>
      <c r="O38" s="80"/>
      <c r="P38" s="100"/>
      <c r="Q38" s="98"/>
      <c r="R38" s="98"/>
      <c r="S38" s="98"/>
      <c r="T38" s="98"/>
      <c r="U38" s="98"/>
      <c r="V38" s="99"/>
    </row>
    <row r="39" spans="1:22" x14ac:dyDescent="0.2">
      <c r="A39" s="78"/>
      <c r="B39" s="73"/>
      <c r="C39" s="75"/>
      <c r="D39" s="76"/>
      <c r="E39" s="75"/>
      <c r="F39" s="76"/>
      <c r="G39" s="75"/>
      <c r="H39" s="76"/>
      <c r="I39" s="75"/>
      <c r="J39" s="76"/>
      <c r="K39" s="75"/>
      <c r="L39" s="76"/>
      <c r="M39" s="75"/>
      <c r="N39" s="76"/>
      <c r="O39" s="80"/>
      <c r="P39" s="100"/>
      <c r="Q39" s="98"/>
      <c r="R39" s="98"/>
      <c r="S39" s="98"/>
      <c r="T39" s="98"/>
      <c r="U39" s="98"/>
      <c r="V39" s="99"/>
    </row>
    <row r="40" spans="1:22" x14ac:dyDescent="0.2">
      <c r="A40" s="93" t="s">
        <v>59</v>
      </c>
      <c r="B40" s="73"/>
      <c r="C40" s="75">
        <v>367</v>
      </c>
      <c r="D40" s="76">
        <v>346</v>
      </c>
      <c r="E40" s="75">
        <v>354</v>
      </c>
      <c r="F40" s="76">
        <v>247</v>
      </c>
      <c r="G40" s="75">
        <v>286</v>
      </c>
      <c r="H40" s="76">
        <v>382</v>
      </c>
      <c r="I40" s="75">
        <v>299</v>
      </c>
      <c r="J40" s="76">
        <v>372</v>
      </c>
      <c r="K40" s="75">
        <v>278</v>
      </c>
      <c r="L40" s="76">
        <v>427</v>
      </c>
      <c r="M40" s="122">
        <v>0</v>
      </c>
      <c r="N40" s="123">
        <v>0</v>
      </c>
      <c r="O40" s="80"/>
      <c r="P40" s="100" t="str">
        <f>A40</f>
        <v>Marie Testa</v>
      </c>
      <c r="Q40" s="98">
        <f>SUM(IF((C40&gt;0),1,0),(IF((C41&gt;0),1,0)),(IF((E40&gt;0),1,0)),(IF((E41&gt;0),1,0)),(IF((G40&gt;0),1,0)),(IF((G41&gt;0),1,0)),(IF((I40&gt;0),1,0)),(IF((I41&gt;0),1,0)),(IF((K40&gt;0),1,0)),(IF((K41&gt;0),1,0)),(IF((M40&gt;0),1,0)),(IF((M41&gt;0),1,0)))</f>
        <v>10</v>
      </c>
      <c r="R40" s="98">
        <f>SUM(IF((C40&gt;D40),1,0),(IF((C41&gt;D41),1,0)),(IF((E40&gt;F40),1,0)),(IF((E41&gt;F41),1,0)),(IF((G40&gt;H40),1,0)),(IF((G41&gt;H41),1,0)),(IF((I40&gt;J40),1,0)),(IF((I41&gt;J41),1,0)),(IF((K40&gt;L40),1,0)),(IF((K41&gt;L41),1,0)),(IF((M40&gt;N40),1,0)),(IF((M41&gt;N41),1,0)))</f>
        <v>3</v>
      </c>
      <c r="S40" s="98">
        <f>Q40-R40-T40</f>
        <v>0</v>
      </c>
      <c r="T40" s="98">
        <f>SUM(IF((D40&gt;C40),1,0),(IF((D41&gt;C41),1,0)),(IF((F40&gt;E40),1,0)),(IF((F41&gt;E41),1,0)),(IF((H40&gt;G40),1,0)),(IF((H41&gt;G41),1,0)),(IF((J40&gt;I40),1,0)),(IF((J41&gt;I41),1,0)),(IF((L40&gt;K40),1,0)),(IF((L41&gt;K41),1,0)),(IF((N40&gt;M40),1,0)),(IF((N41&gt;M41),1,0)))</f>
        <v>7</v>
      </c>
      <c r="U40" s="98">
        <f>((SUM(M40:M41,K40:K41,I40:I41,G40:G41,E40:E41,C40:C41))-(SUM(N40:N41,L40:L41,J40:J41,H40:H41,F40:F41,D40:D41)))</f>
        <v>-737</v>
      </c>
      <c r="V40" s="99">
        <f>(R40*2)+S40</f>
        <v>6</v>
      </c>
    </row>
    <row r="41" spans="1:22" x14ac:dyDescent="0.2">
      <c r="A41" s="78"/>
      <c r="B41" s="73"/>
      <c r="C41" s="75">
        <v>293</v>
      </c>
      <c r="D41" s="76">
        <v>437</v>
      </c>
      <c r="E41" s="75">
        <v>247</v>
      </c>
      <c r="F41" s="76">
        <v>461</v>
      </c>
      <c r="G41" s="75">
        <v>276</v>
      </c>
      <c r="H41" s="76">
        <v>444</v>
      </c>
      <c r="I41" s="75">
        <v>357</v>
      </c>
      <c r="J41" s="76">
        <v>333</v>
      </c>
      <c r="K41" s="75">
        <v>311</v>
      </c>
      <c r="L41" s="76">
        <v>356</v>
      </c>
      <c r="M41" s="122">
        <v>0</v>
      </c>
      <c r="N41" s="123">
        <v>0</v>
      </c>
      <c r="O41" s="80"/>
      <c r="P41" s="100"/>
      <c r="Q41" s="98"/>
      <c r="R41" s="98"/>
      <c r="S41" s="98"/>
      <c r="T41" s="98"/>
      <c r="U41" s="98"/>
      <c r="V41" s="99"/>
    </row>
    <row r="42" spans="1:22" x14ac:dyDescent="0.2">
      <c r="A42" s="78"/>
      <c r="B42" s="73"/>
      <c r="C42" s="75"/>
      <c r="D42" s="76"/>
      <c r="E42" s="75"/>
      <c r="F42" s="76"/>
      <c r="G42" s="75"/>
      <c r="H42" s="76"/>
      <c r="I42" s="75"/>
      <c r="J42" s="76"/>
      <c r="K42" s="75"/>
      <c r="L42" s="76"/>
      <c r="M42" s="122"/>
      <c r="N42" s="123"/>
      <c r="O42" s="80"/>
      <c r="P42" s="100"/>
      <c r="Q42" s="98"/>
      <c r="R42" s="98"/>
      <c r="S42" s="98"/>
      <c r="T42" s="98"/>
      <c r="U42" s="98"/>
      <c r="V42" s="99"/>
    </row>
    <row r="43" spans="1:22" ht="15.75" thickBot="1" x14ac:dyDescent="0.25">
      <c r="A43" s="181" t="s">
        <v>285</v>
      </c>
      <c r="B43" s="182"/>
      <c r="C43" s="183">
        <f>(SUM(C25:C42)/Q25)</f>
        <v>345.8</v>
      </c>
      <c r="D43" s="184">
        <f>(SUM(D25:D42)/Q25)</f>
        <v>403.3</v>
      </c>
      <c r="E43" s="183">
        <f>(SUM(E25:E42)/Q28)</f>
        <v>354.5</v>
      </c>
      <c r="F43" s="184">
        <f>(SUM(F25:F42)/Q28)</f>
        <v>375.1</v>
      </c>
      <c r="G43" s="183">
        <f>(SUM(G25:G42)/Q31)</f>
        <v>354.1</v>
      </c>
      <c r="H43" s="184">
        <f>(SUM(H25:H42)/Q31)</f>
        <v>393</v>
      </c>
      <c r="I43" s="183">
        <f>(SUM(I25:I42)/Q34)</f>
        <v>360.4</v>
      </c>
      <c r="J43" s="184">
        <f>(SUM(J25:J42)/Q34)</f>
        <v>373.4</v>
      </c>
      <c r="K43" s="183">
        <f>(SUM(K25:K42)/Q37)</f>
        <v>386.3</v>
      </c>
      <c r="L43" s="184">
        <f>(SUM(L25:L42)/Q37)</f>
        <v>330</v>
      </c>
      <c r="M43" s="183">
        <f>(SUM(M25:M42)/Q40)</f>
        <v>380.5</v>
      </c>
      <c r="N43" s="184">
        <f>(SUM(N25:N42)/Q40)</f>
        <v>306.8</v>
      </c>
      <c r="O43" s="80"/>
      <c r="P43" s="100"/>
      <c r="Q43" s="102">
        <f t="shared" ref="Q43:V43" si="1">SUM(Q25:Q41)</f>
        <v>60</v>
      </c>
      <c r="R43" s="103">
        <f t="shared" si="1"/>
        <v>30</v>
      </c>
      <c r="S43" s="103">
        <f t="shared" si="1"/>
        <v>0</v>
      </c>
      <c r="T43" s="103">
        <f t="shared" si="1"/>
        <v>30</v>
      </c>
      <c r="U43" s="103">
        <f t="shared" si="1"/>
        <v>0</v>
      </c>
      <c r="V43" s="104">
        <f t="shared" si="1"/>
        <v>60</v>
      </c>
    </row>
    <row r="44" spans="1:22" ht="16.5" thickTop="1" thickBot="1" x14ac:dyDescent="0.25">
      <c r="A44" s="138"/>
      <c r="B44" s="139"/>
      <c r="C44" s="140"/>
      <c r="D44" s="141"/>
      <c r="E44" s="140"/>
      <c r="F44" s="142"/>
      <c r="G44" s="140"/>
      <c r="H44" s="141"/>
      <c r="I44" s="140"/>
      <c r="J44" s="141"/>
      <c r="K44" s="140"/>
      <c r="L44" s="141"/>
      <c r="M44" s="140"/>
      <c r="N44" s="141"/>
      <c r="O44" s="80"/>
      <c r="P44" s="100"/>
      <c r="Q44" s="98"/>
      <c r="R44" s="98"/>
      <c r="S44" s="98"/>
      <c r="T44" s="98"/>
      <c r="U44" s="98"/>
      <c r="V44" s="99"/>
    </row>
    <row r="45" spans="1:22" ht="15.75" thickBot="1" x14ac:dyDescent="0.25">
      <c r="A45" s="79" t="s">
        <v>258</v>
      </c>
      <c r="B45" s="66"/>
      <c r="C45" s="214" t="str">
        <f>A47</f>
        <v>Paul Mifsud</v>
      </c>
      <c r="D45" s="212"/>
      <c r="E45" s="211" t="str">
        <f>A50</f>
        <v>Frans Farrugia</v>
      </c>
      <c r="F45" s="215"/>
      <c r="G45" s="214" t="str">
        <f>A53</f>
        <v>Marlene Calleja</v>
      </c>
      <c r="H45" s="212"/>
      <c r="I45" s="211" t="str">
        <f>A56</f>
        <v>Paul Frendo</v>
      </c>
      <c r="J45" s="212"/>
      <c r="K45" s="211" t="str">
        <f>A59</f>
        <v>Lilian Spiteri</v>
      </c>
      <c r="L45" s="212"/>
      <c r="M45" s="213" t="str">
        <f>A62</f>
        <v>Laura Borg</v>
      </c>
      <c r="N45" s="212"/>
      <c r="O45" s="73"/>
      <c r="P45" s="94" t="s">
        <v>0</v>
      </c>
      <c r="Q45" s="95" t="s">
        <v>1</v>
      </c>
      <c r="R45" s="95" t="s">
        <v>2</v>
      </c>
      <c r="S45" s="95" t="s">
        <v>3</v>
      </c>
      <c r="T45" s="95" t="s">
        <v>4</v>
      </c>
      <c r="U45" s="95" t="s">
        <v>5</v>
      </c>
      <c r="V45" s="96" t="s">
        <v>6</v>
      </c>
    </row>
    <row r="46" spans="1:22" ht="16.5" thickBot="1" x14ac:dyDescent="0.3">
      <c r="A46" s="83" t="s">
        <v>263</v>
      </c>
      <c r="B46" s="68"/>
      <c r="C46" s="69"/>
      <c r="D46" s="70"/>
      <c r="E46" s="69"/>
      <c r="F46" s="70"/>
      <c r="G46" s="69"/>
      <c r="H46" s="70"/>
      <c r="I46" s="69"/>
      <c r="J46" s="70"/>
      <c r="K46" s="69"/>
      <c r="L46" s="70"/>
      <c r="M46" s="69"/>
      <c r="N46" s="70"/>
      <c r="O46" s="80"/>
      <c r="P46" s="97"/>
      <c r="Q46" s="98"/>
      <c r="R46" s="98"/>
      <c r="S46" s="98"/>
      <c r="T46" s="98"/>
      <c r="U46" s="98"/>
      <c r="V46" s="99"/>
    </row>
    <row r="47" spans="1:22" x14ac:dyDescent="0.2">
      <c r="A47" s="93" t="s">
        <v>14</v>
      </c>
      <c r="B47" s="73"/>
      <c r="C47" s="98">
        <v>0</v>
      </c>
      <c r="D47" s="121">
        <v>0</v>
      </c>
      <c r="E47" s="98">
        <f>D50</f>
        <v>312</v>
      </c>
      <c r="F47" s="121">
        <f>C50</f>
        <v>542</v>
      </c>
      <c r="G47" s="98">
        <f>D53</f>
        <v>364</v>
      </c>
      <c r="H47" s="121">
        <f>C53</f>
        <v>451</v>
      </c>
      <c r="I47" s="98">
        <f>D56</f>
        <v>279</v>
      </c>
      <c r="J47" s="121">
        <f>C56</f>
        <v>395</v>
      </c>
      <c r="K47" s="98">
        <f>D59</f>
        <v>407</v>
      </c>
      <c r="L47" s="121">
        <f>C59</f>
        <v>333</v>
      </c>
      <c r="M47" s="98">
        <f>D62</f>
        <v>430</v>
      </c>
      <c r="N47" s="121">
        <f>C62</f>
        <v>378</v>
      </c>
      <c r="O47" s="80"/>
      <c r="P47" s="100" t="str">
        <f>A47</f>
        <v>Paul Mifsud</v>
      </c>
      <c r="Q47" s="98">
        <f>SUM(IF((C47&gt;0),1,0),(IF((C48&gt;0),1,0)),(IF((E47&gt;0),1,0)),(IF((E48&gt;0),1,0)),(IF((G47&gt;0),1,0)),(IF((G48&gt;0),1,0)),(IF((I47&gt;0),1,0)),(IF((I48&gt;0),1,0)),(IF((K47&gt;0),1,0)),(IF((K48&gt;0),1,0)),(IF((M47&gt;0),1,0)),(IF((M48&gt;0),1,0)))</f>
        <v>10</v>
      </c>
      <c r="R47" s="98">
        <f>SUM(IF((C47&gt;D47),1,0),(IF((C48&gt;D48),1,0)),(IF((E47&gt;F47),1,0)),(IF((E48&gt;F48),1,0)),(IF((G47&gt;H47),1,0)),(IF((G48&gt;H48),1,0)),(IF((I47&gt;J47),1,0)),(IF((I48&gt;J48),1,0)),(IF((K47&gt;L47),1,0)),(IF((K48&gt;L48),1,0)),(IF((M47&gt;N47),1,0)),(IF((M48&gt;N48),1,0)))</f>
        <v>5</v>
      </c>
      <c r="S47" s="98">
        <f>Q47-R47-T47</f>
        <v>0</v>
      </c>
      <c r="T47" s="98">
        <f>SUM(IF((D47&gt;C47),1,0),(IF((D48&gt;C48),1,0)),(IF((F47&gt;E47),1,0)),(IF((F48&gt;E48),1,0)),(IF((H47&gt;G47),1,0)),(IF((H48&gt;G48),1,0)),(IF((J47&gt;I47),1,0)),(IF((J48&gt;I48),1,0)),(IF((L47&gt;K47),1,0)),(IF((L48&gt;K48),1,0)),(IF((N47&gt;M47),1,0)),(IF((N48&gt;M48),1,0)))</f>
        <v>5</v>
      </c>
      <c r="U47" s="98">
        <f>((SUM(M47:M48,K47:K48,I47:I48,G47:G48,E47:E48,C47:C48))-(SUM(N47:N48,L47:L48,J47:J48,H47:H48,F47:F48,D47:D48)))</f>
        <v>-229</v>
      </c>
      <c r="V47" s="99">
        <f>(R47*2)+S47</f>
        <v>10</v>
      </c>
    </row>
    <row r="48" spans="1:22" x14ac:dyDescent="0.2">
      <c r="A48" s="78"/>
      <c r="B48" s="73"/>
      <c r="C48" s="98">
        <v>0</v>
      </c>
      <c r="D48" s="121">
        <v>0</v>
      </c>
      <c r="E48" s="98">
        <f>D51</f>
        <v>404</v>
      </c>
      <c r="F48" s="121">
        <f>C51</f>
        <v>381</v>
      </c>
      <c r="G48" s="98">
        <f>D54</f>
        <v>395</v>
      </c>
      <c r="H48" s="121">
        <f>C54</f>
        <v>315</v>
      </c>
      <c r="I48" s="98">
        <f>D57</f>
        <v>237</v>
      </c>
      <c r="J48" s="121">
        <f>C57</f>
        <v>395</v>
      </c>
      <c r="K48" s="98">
        <f>D60</f>
        <v>475</v>
      </c>
      <c r="L48" s="121">
        <f>C60</f>
        <v>314</v>
      </c>
      <c r="M48" s="98">
        <f>D63</f>
        <v>314</v>
      </c>
      <c r="N48" s="121">
        <f>C63</f>
        <v>342</v>
      </c>
      <c r="O48" s="80"/>
      <c r="P48" s="100"/>
      <c r="Q48" s="98"/>
      <c r="R48" s="98"/>
      <c r="S48" s="98"/>
      <c r="T48" s="98"/>
      <c r="U48" s="98"/>
      <c r="V48" s="99"/>
    </row>
    <row r="49" spans="1:22" x14ac:dyDescent="0.2">
      <c r="A49" s="78"/>
      <c r="B49" s="73"/>
      <c r="C49" s="71"/>
      <c r="D49" s="74"/>
      <c r="E49" s="98"/>
      <c r="F49" s="121"/>
      <c r="G49" s="98"/>
      <c r="H49" s="121"/>
      <c r="I49" s="98"/>
      <c r="J49" s="121"/>
      <c r="K49" s="98"/>
      <c r="L49" s="121"/>
      <c r="M49" s="98"/>
      <c r="N49" s="121"/>
      <c r="O49" s="80"/>
      <c r="P49" s="100"/>
      <c r="Q49" s="98"/>
      <c r="R49" s="98"/>
      <c r="S49" s="98"/>
      <c r="T49" s="98"/>
      <c r="U49" s="98"/>
      <c r="V49" s="99"/>
    </row>
    <row r="50" spans="1:22" x14ac:dyDescent="0.2">
      <c r="A50" s="93" t="s">
        <v>11</v>
      </c>
      <c r="B50" s="73"/>
      <c r="C50" s="75">
        <v>542</v>
      </c>
      <c r="D50" s="76">
        <v>312</v>
      </c>
      <c r="E50" s="122">
        <v>0</v>
      </c>
      <c r="F50" s="123">
        <v>0</v>
      </c>
      <c r="G50" s="122">
        <f>F53</f>
        <v>490</v>
      </c>
      <c r="H50" s="123">
        <f>E53</f>
        <v>232</v>
      </c>
      <c r="I50" s="122">
        <f>F56</f>
        <v>352</v>
      </c>
      <c r="J50" s="123">
        <f>E56</f>
        <v>336</v>
      </c>
      <c r="K50" s="122">
        <f>F59</f>
        <v>448</v>
      </c>
      <c r="L50" s="123">
        <f>E59</f>
        <v>282</v>
      </c>
      <c r="M50" s="122">
        <f>F62</f>
        <v>350</v>
      </c>
      <c r="N50" s="123">
        <f>E62</f>
        <v>228</v>
      </c>
      <c r="O50" s="80"/>
      <c r="P50" s="100" t="str">
        <f>A50</f>
        <v>Frans Farrugia</v>
      </c>
      <c r="Q50" s="98">
        <f>SUM(IF((C50&gt;0),1,0),(IF((C51&gt;0),1,0)),(IF((E50&gt;0),1,0)),(IF((E51&gt;0),1,0)),(IF((G50&gt;0),1,0)),(IF((G51&gt;0),1,0)),(IF((I50&gt;0),1,0)),(IF((I51&gt;0),1,0)),(IF((K50&gt;0),1,0)),(IF((K51&gt;0),1,0)),(IF((M50&gt;0),1,0)),(IF((M51&gt;0),1,0)))</f>
        <v>10</v>
      </c>
      <c r="R50" s="98">
        <f>SUM(IF((C50&gt;D50),1,0),(IF((C51&gt;D51),1,0)),(IF((E50&gt;F50),1,0)),(IF((E51&gt;F51),1,0)),(IF((G50&gt;H50),1,0)),(IF((G51&gt;H51),1,0)),(IF((I50&gt;J50),1,0)),(IF((I51&gt;J51),1,0)),(IF((K50&gt;L50),1,0)),(IF((K51&gt;L51),1,0)),(IF((M50&gt;N50),1,0)),(IF((M51&gt;N51),1,0)))</f>
        <v>9</v>
      </c>
      <c r="S50" s="98">
        <f>Q50-R50-T50</f>
        <v>0</v>
      </c>
      <c r="T50" s="98">
        <f>SUM(IF((D50&gt;C50),1,0),(IF((D51&gt;C51),1,0)),(IF((F50&gt;E50),1,0)),(IF((F51&gt;E51),1,0)),(IF((H50&gt;G50),1,0)),(IF((H51&gt;G51),1,0)),(IF((J50&gt;I50),1,0)),(IF((J51&gt;I51),1,0)),(IF((L50&gt;K50),1,0)),(IF((L51&gt;K51),1,0)),(IF((N50&gt;M50),1,0)),(IF((N51&gt;M51),1,0)))</f>
        <v>1</v>
      </c>
      <c r="U50" s="98">
        <f>((SUM(M50:M51,K50:K51,I50:I51,G50:G51,E50:E51,C50:C51))-(SUM(N50:N51,L50:L51,J50:J51,H50:H51,F50:F51,D50:D51)))</f>
        <v>1144</v>
      </c>
      <c r="V50" s="99">
        <f>(R50*2)+S50</f>
        <v>18</v>
      </c>
    </row>
    <row r="51" spans="1:22" x14ac:dyDescent="0.2">
      <c r="A51" s="78"/>
      <c r="B51" s="73"/>
      <c r="C51" s="75">
        <v>381</v>
      </c>
      <c r="D51" s="76">
        <v>404</v>
      </c>
      <c r="E51" s="122">
        <v>0</v>
      </c>
      <c r="F51" s="123">
        <v>0</v>
      </c>
      <c r="G51" s="122">
        <f>F54</f>
        <v>417</v>
      </c>
      <c r="H51" s="123">
        <f>E54</f>
        <v>350</v>
      </c>
      <c r="I51" s="122">
        <f>F57</f>
        <v>409</v>
      </c>
      <c r="J51" s="123">
        <f>E57</f>
        <v>288</v>
      </c>
      <c r="K51" s="122">
        <f>F60</f>
        <v>473</v>
      </c>
      <c r="L51" s="123">
        <f>E60</f>
        <v>342</v>
      </c>
      <c r="M51" s="122">
        <f>F63</f>
        <v>394</v>
      </c>
      <c r="N51" s="123">
        <f>E63</f>
        <v>338</v>
      </c>
      <c r="O51" s="80"/>
      <c r="P51" s="100"/>
      <c r="Q51" s="98"/>
      <c r="R51" s="98"/>
      <c r="S51" s="98"/>
      <c r="T51" s="98"/>
      <c r="U51" s="98"/>
      <c r="V51" s="99"/>
    </row>
    <row r="52" spans="1:22" x14ac:dyDescent="0.2">
      <c r="A52" s="78"/>
      <c r="B52" s="73"/>
      <c r="C52" s="75"/>
      <c r="D52" s="76"/>
      <c r="E52" s="75"/>
      <c r="F52" s="76"/>
      <c r="G52" s="122"/>
      <c r="H52" s="123"/>
      <c r="I52" s="122"/>
      <c r="J52" s="123"/>
      <c r="K52" s="122"/>
      <c r="L52" s="123"/>
      <c r="M52" s="122"/>
      <c r="N52" s="123"/>
      <c r="O52" s="80"/>
      <c r="P52" s="100"/>
      <c r="Q52" s="98"/>
      <c r="R52" s="98"/>
      <c r="S52" s="98"/>
      <c r="T52" s="98"/>
      <c r="U52" s="98"/>
      <c r="V52" s="99"/>
    </row>
    <row r="53" spans="1:22" x14ac:dyDescent="0.2">
      <c r="A53" s="93" t="s">
        <v>40</v>
      </c>
      <c r="B53" s="73"/>
      <c r="C53" s="75">
        <v>451</v>
      </c>
      <c r="D53" s="76">
        <v>364</v>
      </c>
      <c r="E53" s="75">
        <v>232</v>
      </c>
      <c r="F53" s="76">
        <v>490</v>
      </c>
      <c r="G53" s="122">
        <v>0</v>
      </c>
      <c r="H53" s="123">
        <v>0</v>
      </c>
      <c r="I53" s="122">
        <f>H56</f>
        <v>286</v>
      </c>
      <c r="J53" s="123">
        <f>G56</f>
        <v>393</v>
      </c>
      <c r="K53" s="122">
        <f>H59</f>
        <v>101</v>
      </c>
      <c r="L53" s="123">
        <f>G59</f>
        <v>100</v>
      </c>
      <c r="M53" s="122">
        <f>H62</f>
        <v>389</v>
      </c>
      <c r="N53" s="123">
        <f>G62</f>
        <v>349</v>
      </c>
      <c r="O53" s="80"/>
      <c r="P53" s="100" t="str">
        <f>A53</f>
        <v>Marlene Calleja</v>
      </c>
      <c r="Q53" s="98">
        <f>SUM(IF((C53&gt;0),1,0),(IF((C54&gt;0),1,0)),(IF((E53&gt;0),1,0)),(IF((E54&gt;0),1,0)),(IF((G53&gt;0),1,0)),(IF((G54&gt;0),1,0)),(IF((I53&gt;0),1,0)),(IF((I54&gt;0),1,0)),(IF((K53&gt;0),1,0)),(IF((K54&gt;0),1,0)),(IF((M53&gt;0),1,0)),(IF((M54&gt;0),1,0)))</f>
        <v>10</v>
      </c>
      <c r="R53" s="98">
        <f>SUM(IF((C53&gt;D53),1,0),(IF((C54&gt;D54),1,0)),(IF((E53&gt;F53),1,0)),(IF((E54&gt;F54),1,0)),(IF((G53&gt;H53),1,0)),(IF((G54&gt;H54),1,0)),(IF((I53&gt;J53),1,0)),(IF((I54&gt;J54),1,0)),(IF((K53&gt;L53),1,0)),(IF((K54&gt;L54),1,0)),(IF((M53&gt;N53),1,0)),(IF((M54&gt;N54),1,0)))</f>
        <v>5</v>
      </c>
      <c r="S53" s="98">
        <f>Q53-R53-T53</f>
        <v>0</v>
      </c>
      <c r="T53" s="98">
        <f>SUM(IF((D53&gt;C53),1,0),(IF((D54&gt;C54),1,0)),(IF((F53&gt;E53),1,0)),(IF((F54&gt;E54),1,0)),(IF((H53&gt;G53),1,0)),(IF((H54&gt;G54),1,0)),(IF((J53&gt;I53),1,0)),(IF((J54&gt;I54),1,0)),(IF((L53&gt;K53),1,0)),(IF((L54&gt;K54),1,0)),(IF((N53&gt;M53),1,0)),(IF((N54&gt;M54),1,0)))</f>
        <v>5</v>
      </c>
      <c r="U53" s="98">
        <f>((SUM(M53:M54,K53:K54,I53:I54,G53:G54,E53:E54,C53:C54))-(SUM(N53:N54,L53:L54,J53:J54,H53:H54,F53:F54,D53:D54)))</f>
        <v>-452</v>
      </c>
      <c r="V53" s="99">
        <f>(R53*2)+S53</f>
        <v>10</v>
      </c>
    </row>
    <row r="54" spans="1:22" x14ac:dyDescent="0.2">
      <c r="A54" s="78"/>
      <c r="B54" s="73"/>
      <c r="C54" s="75">
        <v>315</v>
      </c>
      <c r="D54" s="76">
        <v>395</v>
      </c>
      <c r="E54" s="75">
        <v>350</v>
      </c>
      <c r="F54" s="76">
        <v>417</v>
      </c>
      <c r="G54" s="122">
        <v>0</v>
      </c>
      <c r="H54" s="123">
        <v>0</v>
      </c>
      <c r="I54" s="122">
        <f>H57</f>
        <v>298</v>
      </c>
      <c r="J54" s="123">
        <f>G57</f>
        <v>411</v>
      </c>
      <c r="K54" s="122">
        <f>H60</f>
        <v>101</v>
      </c>
      <c r="L54" s="123">
        <f>G60</f>
        <v>100</v>
      </c>
      <c r="M54" s="122">
        <f>H63</f>
        <v>439</v>
      </c>
      <c r="N54" s="123">
        <f>G63</f>
        <v>395</v>
      </c>
      <c r="O54" s="80"/>
      <c r="P54" s="100"/>
      <c r="Q54" s="98"/>
      <c r="R54" s="98"/>
      <c r="S54" s="98"/>
      <c r="T54" s="98"/>
      <c r="U54" s="98"/>
      <c r="V54" s="99"/>
    </row>
    <row r="55" spans="1:22" x14ac:dyDescent="0.2">
      <c r="A55" s="78"/>
      <c r="B55" s="73"/>
      <c r="C55" s="75"/>
      <c r="D55" s="76"/>
      <c r="E55" s="75"/>
      <c r="F55" s="76"/>
      <c r="G55" s="75"/>
      <c r="H55" s="76"/>
      <c r="I55" s="122"/>
      <c r="J55" s="123"/>
      <c r="K55" s="122"/>
      <c r="L55" s="123"/>
      <c r="M55" s="122"/>
      <c r="N55" s="123"/>
      <c r="O55" s="80"/>
      <c r="P55" s="100"/>
      <c r="Q55" s="98"/>
      <c r="R55" s="98"/>
      <c r="S55" s="98"/>
      <c r="T55" s="98"/>
      <c r="U55" s="98"/>
      <c r="V55" s="99"/>
    </row>
    <row r="56" spans="1:22" x14ac:dyDescent="0.2">
      <c r="A56" s="93" t="s">
        <v>29</v>
      </c>
      <c r="B56" s="73"/>
      <c r="C56" s="75">
        <v>395</v>
      </c>
      <c r="D56" s="76">
        <v>279</v>
      </c>
      <c r="E56" s="75">
        <v>336</v>
      </c>
      <c r="F56" s="76">
        <v>352</v>
      </c>
      <c r="G56" s="75">
        <v>393</v>
      </c>
      <c r="H56" s="76">
        <v>286</v>
      </c>
      <c r="I56" s="122">
        <v>0</v>
      </c>
      <c r="J56" s="123">
        <v>0</v>
      </c>
      <c r="K56" s="122">
        <f>J59</f>
        <v>101</v>
      </c>
      <c r="L56" s="123">
        <f>I59</f>
        <v>100</v>
      </c>
      <c r="M56" s="122">
        <f>J62</f>
        <v>429</v>
      </c>
      <c r="N56" s="123">
        <f>I62</f>
        <v>346</v>
      </c>
      <c r="O56" s="80"/>
      <c r="P56" s="100" t="str">
        <f>A56</f>
        <v>Paul Frendo</v>
      </c>
      <c r="Q56" s="98">
        <f>SUM(IF((C56&gt;0),1,0),(IF((C57&gt;0),1,0)),(IF((E56&gt;0),1,0)),(IF((E57&gt;0),1,0)),(IF((G56&gt;0),1,0)),(IF((G57&gt;0),1,0)),(IF((I56&gt;0),1,0)),(IF((I57&gt;0),1,0)),(IF((K56&gt;0),1,0)),(IF((K57&gt;0),1,0)),(IF((M56&gt;0),1,0)),(IF((M57&gt;0),1,0)))</f>
        <v>10</v>
      </c>
      <c r="R56" s="98">
        <f>SUM(IF((C56&gt;D56),1,0),(IF((C57&gt;D57),1,0)),(IF((E56&gt;F56),1,0)),(IF((E57&gt;F57),1,0)),(IF((G56&gt;H56),1,0)),(IF((G57&gt;H57),1,0)),(IF((I56&gt;J56),1,0)),(IF((I57&gt;J57),1,0)),(IF((K56&gt;L56),1,0)),(IF((K57&gt;L57),1,0)),(IF((M56&gt;N56),1,0)),(IF((M57&gt;N57),1,0)))</f>
        <v>8</v>
      </c>
      <c r="S56" s="98">
        <f>Q56-R56-T56</f>
        <v>0</v>
      </c>
      <c r="T56" s="98">
        <f>SUM(IF((D56&gt;C56),1,0),(IF((D57&gt;C57),1,0)),(IF((F56&gt;E56),1,0)),(IF((F57&gt;E57),1,0)),(IF((H56&gt;G56),1,0)),(IF((H57&gt;G57),1,0)),(IF((J56&gt;I56),1,0)),(IF((J57&gt;I57),1,0)),(IF((L56&gt;K56),1,0)),(IF((L57&gt;K57),1,0)),(IF((N56&gt;M56),1,0)),(IF((N57&gt;M57),1,0)))</f>
        <v>2</v>
      </c>
      <c r="U56" s="98">
        <f>((SUM(M56:M57,K56:K57,I56:I57,G56:G57,E56:E57,C56:C57))-(SUM(N56:N57,L56:L57,J56:J57,H56:H57,F56:F57,D56:D57)))</f>
        <v>467</v>
      </c>
      <c r="V56" s="99">
        <f>(R56*2)+S56</f>
        <v>16</v>
      </c>
    </row>
    <row r="57" spans="1:22" x14ac:dyDescent="0.2">
      <c r="A57" s="78"/>
      <c r="B57" s="73"/>
      <c r="C57" s="75">
        <v>395</v>
      </c>
      <c r="D57" s="76">
        <v>237</v>
      </c>
      <c r="E57" s="75">
        <v>288</v>
      </c>
      <c r="F57" s="76">
        <v>409</v>
      </c>
      <c r="G57" s="75">
        <v>411</v>
      </c>
      <c r="H57" s="76">
        <v>298</v>
      </c>
      <c r="I57" s="122">
        <v>0</v>
      </c>
      <c r="J57" s="123">
        <v>0</v>
      </c>
      <c r="K57" s="122">
        <f>J60</f>
        <v>101</v>
      </c>
      <c r="L57" s="123">
        <f>I60</f>
        <v>100</v>
      </c>
      <c r="M57" s="122">
        <f>J63</f>
        <v>333</v>
      </c>
      <c r="N57" s="123">
        <f>I63</f>
        <v>308</v>
      </c>
      <c r="O57" s="80"/>
      <c r="P57" s="100"/>
      <c r="Q57" s="98"/>
      <c r="R57" s="98"/>
      <c r="S57" s="98"/>
      <c r="T57" s="98"/>
      <c r="U57" s="98"/>
      <c r="V57" s="99"/>
    </row>
    <row r="58" spans="1:22" x14ac:dyDescent="0.2">
      <c r="A58" s="78"/>
      <c r="B58" s="73"/>
      <c r="C58" s="75"/>
      <c r="D58" s="76"/>
      <c r="E58" s="75"/>
      <c r="F58" s="76"/>
      <c r="G58" s="75"/>
      <c r="H58" s="76"/>
      <c r="I58" s="75"/>
      <c r="J58" s="76"/>
      <c r="K58" s="122"/>
      <c r="L58" s="123"/>
      <c r="M58" s="122"/>
      <c r="N58" s="123"/>
      <c r="O58" s="80"/>
      <c r="P58" s="100"/>
      <c r="Q58" s="98"/>
      <c r="R58" s="98"/>
      <c r="S58" s="98"/>
      <c r="T58" s="98"/>
      <c r="U58" s="98"/>
      <c r="V58" s="99"/>
    </row>
    <row r="59" spans="1:22" x14ac:dyDescent="0.2">
      <c r="A59" s="93" t="s">
        <v>30</v>
      </c>
      <c r="B59" s="73"/>
      <c r="C59" s="75">
        <v>333</v>
      </c>
      <c r="D59" s="76">
        <v>407</v>
      </c>
      <c r="E59" s="75">
        <v>282</v>
      </c>
      <c r="F59" s="76">
        <v>448</v>
      </c>
      <c r="G59" s="75">
        <v>100</v>
      </c>
      <c r="H59" s="76">
        <v>101</v>
      </c>
      <c r="I59" s="75">
        <v>100</v>
      </c>
      <c r="J59" s="76">
        <v>101</v>
      </c>
      <c r="K59" s="122">
        <v>0</v>
      </c>
      <c r="L59" s="123">
        <v>0</v>
      </c>
      <c r="M59" s="122">
        <f>L62</f>
        <v>377</v>
      </c>
      <c r="N59" s="123">
        <f>K62</f>
        <v>320</v>
      </c>
      <c r="O59" s="80"/>
      <c r="P59" s="100" t="str">
        <f>A59</f>
        <v>Lilian Spiteri</v>
      </c>
      <c r="Q59" s="98">
        <f>SUM(IF((C59&gt;0),1,0),(IF((C60&gt;0),1,0)),(IF((E59&gt;0),1,0)),(IF((E60&gt;0),1,0)),(IF((G59&gt;0),1,0)),(IF((G60&gt;0),1,0)),(IF((I59&gt;0),1,0)),(IF((I60&gt;0),1,0)),(IF((K59&gt;0),1,0)),(IF((K60&gt;0),1,0)),(IF((M59&gt;0),1,0)),(IF((M60&gt;0),1,0)))</f>
        <v>10</v>
      </c>
      <c r="R59" s="98">
        <f>SUM(IF((C59&gt;D59),1,0),(IF((C60&gt;D60),1,0)),(IF((E59&gt;F59),1,0)),(IF((E60&gt;F60),1,0)),(IF((G59&gt;H59),1,0)),(IF((G60&gt;H60),1,0)),(IF((I59&gt;J59),1,0)),(IF((I60&gt;J60),1,0)),(IF((K59&gt;L59),1,0)),(IF((K60&gt;L60),1,0)),(IF((M59&gt;N59),1,0)),(IF((M60&gt;N60),1,0)))</f>
        <v>2</v>
      </c>
      <c r="S59" s="98">
        <f>Q59-R59-T59</f>
        <v>0</v>
      </c>
      <c r="T59" s="98">
        <f>SUM(IF((D59&gt;C59),1,0),(IF((D60&gt;C60),1,0)),(IF((F59&gt;E59),1,0)),(IF((F60&gt;E60),1,0)),(IF((H59&gt;G59),1,0)),(IF((H60&gt;G60),1,0)),(IF((J59&gt;I59),1,0)),(IF((J60&gt;I60),1,0)),(IF((L59&gt;K59),1,0)),(IF((L60&gt;K60),1,0)),(IF((N59&gt;M59),1,0)),(IF((N60&gt;M60),1,0)))</f>
        <v>8</v>
      </c>
      <c r="U59" s="98">
        <f>((SUM(M59:M60,K59:K60,I59:I60,G59:G60,E59:E60,C59:C60))-(SUM(N59:N60,L59:L60,J59:J60,H59:H60,F59:F60,D59:D60)))</f>
        <v>-467</v>
      </c>
      <c r="V59" s="99">
        <f>(R59*2)+S59</f>
        <v>4</v>
      </c>
    </row>
    <row r="60" spans="1:22" x14ac:dyDescent="0.2">
      <c r="A60" s="78"/>
      <c r="B60" s="73"/>
      <c r="C60" s="75">
        <v>314</v>
      </c>
      <c r="D60" s="76">
        <v>475</v>
      </c>
      <c r="E60" s="75">
        <v>342</v>
      </c>
      <c r="F60" s="76">
        <v>473</v>
      </c>
      <c r="G60" s="75">
        <v>100</v>
      </c>
      <c r="H60" s="76">
        <v>101</v>
      </c>
      <c r="I60" s="75">
        <v>100</v>
      </c>
      <c r="J60" s="76">
        <v>101</v>
      </c>
      <c r="K60" s="122">
        <v>0</v>
      </c>
      <c r="L60" s="123">
        <v>0</v>
      </c>
      <c r="M60" s="122">
        <f>L63</f>
        <v>363</v>
      </c>
      <c r="N60" s="123">
        <f>K63</f>
        <v>351</v>
      </c>
      <c r="O60" s="80"/>
      <c r="P60" s="100"/>
      <c r="Q60" s="98"/>
      <c r="R60" s="98"/>
      <c r="S60" s="98"/>
      <c r="T60" s="98"/>
      <c r="U60" s="98"/>
      <c r="V60" s="99"/>
    </row>
    <row r="61" spans="1:22" x14ac:dyDescent="0.2">
      <c r="A61" s="78"/>
      <c r="B61" s="73"/>
      <c r="C61" s="75"/>
      <c r="D61" s="76"/>
      <c r="E61" s="75"/>
      <c r="F61" s="76"/>
      <c r="G61" s="75"/>
      <c r="H61" s="76"/>
      <c r="I61" s="75"/>
      <c r="J61" s="76"/>
      <c r="K61" s="75"/>
      <c r="L61" s="76"/>
      <c r="M61" s="122"/>
      <c r="N61" s="123"/>
      <c r="O61" s="80"/>
      <c r="P61" s="100"/>
      <c r="Q61" s="98"/>
      <c r="R61" s="98"/>
      <c r="S61" s="98"/>
      <c r="T61" s="98"/>
      <c r="U61" s="98"/>
      <c r="V61" s="99"/>
    </row>
    <row r="62" spans="1:22" x14ac:dyDescent="0.2">
      <c r="A62" s="93" t="s">
        <v>22</v>
      </c>
      <c r="B62" s="73"/>
      <c r="C62" s="75">
        <v>378</v>
      </c>
      <c r="D62" s="76">
        <v>430</v>
      </c>
      <c r="E62" s="75">
        <v>228</v>
      </c>
      <c r="F62" s="76">
        <v>350</v>
      </c>
      <c r="G62" s="75">
        <v>349</v>
      </c>
      <c r="H62" s="76">
        <v>389</v>
      </c>
      <c r="I62" s="75">
        <v>346</v>
      </c>
      <c r="J62" s="76">
        <v>429</v>
      </c>
      <c r="K62" s="75">
        <v>320</v>
      </c>
      <c r="L62" s="76">
        <v>377</v>
      </c>
      <c r="M62" s="122">
        <v>0</v>
      </c>
      <c r="N62" s="123">
        <v>0</v>
      </c>
      <c r="O62" s="80"/>
      <c r="P62" s="100" t="str">
        <f>A62</f>
        <v>Laura Borg</v>
      </c>
      <c r="Q62" s="98">
        <f>SUM(IF((C62&gt;0),1,0),(IF((C63&gt;0),1,0)),(IF((E62&gt;0),1,0)),(IF((E63&gt;0),1,0)),(IF((G62&gt;0),1,0)),(IF((G63&gt;0),1,0)),(IF((I62&gt;0),1,0)),(IF((I63&gt;0),1,0)),(IF((K62&gt;0),1,0)),(IF((K63&gt;0),1,0)),(IF((M62&gt;0),1,0)),(IF((M63&gt;0),1,0)))</f>
        <v>10</v>
      </c>
      <c r="R62" s="98">
        <f>SUM(IF((C62&gt;D62),1,0),(IF((C63&gt;D63),1,0)),(IF((E62&gt;F62),1,0)),(IF((E63&gt;F63),1,0)),(IF((G62&gt;H62),1,0)),(IF((G63&gt;H63),1,0)),(IF((I62&gt;J62),1,0)),(IF((I63&gt;J63),1,0)),(IF((K62&gt;L62),1,0)),(IF((K63&gt;L63),1,0)),(IF((M62&gt;N62),1,0)),(IF((M63&gt;N63),1,0)))</f>
        <v>1</v>
      </c>
      <c r="S62" s="98">
        <f>Q62-R62-T62</f>
        <v>0</v>
      </c>
      <c r="T62" s="98">
        <f>SUM(IF((D62&gt;C62),1,0),(IF((D63&gt;C63),1,0)),(IF((F62&gt;E62),1,0)),(IF((F63&gt;E63),1,0)),(IF((H62&gt;G62),1,0)),(IF((H63&gt;G63),1,0)),(IF((J62&gt;I62),1,0)),(IF((J63&gt;I63),1,0)),(IF((L62&gt;K62),1,0)),(IF((L63&gt;K63),1,0)),(IF((N62&gt;M62),1,0)),(IF((N63&gt;M63),1,0)))</f>
        <v>9</v>
      </c>
      <c r="U62" s="98">
        <f>((SUM(M62:M63,K62:K63,I62:I63,G62:G63,E62:E63,C62:C63))-(SUM(N62:N63,L62:L63,J62:J63,H62:H63,F62:F63,D62:D63)))</f>
        <v>-463</v>
      </c>
      <c r="V62" s="99">
        <f>(R62*2)+S62</f>
        <v>2</v>
      </c>
    </row>
    <row r="63" spans="1:22" x14ac:dyDescent="0.2">
      <c r="A63" s="78"/>
      <c r="B63" s="73"/>
      <c r="C63" s="75">
        <v>342</v>
      </c>
      <c r="D63" s="76">
        <v>314</v>
      </c>
      <c r="E63" s="75">
        <v>338</v>
      </c>
      <c r="F63" s="76">
        <v>394</v>
      </c>
      <c r="G63" s="75">
        <v>395</v>
      </c>
      <c r="H63" s="76">
        <v>439</v>
      </c>
      <c r="I63" s="75">
        <v>308</v>
      </c>
      <c r="J63" s="76">
        <v>333</v>
      </c>
      <c r="K63" s="75">
        <v>351</v>
      </c>
      <c r="L63" s="76">
        <v>363</v>
      </c>
      <c r="M63" s="122">
        <v>0</v>
      </c>
      <c r="N63" s="123">
        <v>0</v>
      </c>
      <c r="O63" s="80"/>
      <c r="P63" s="100"/>
      <c r="Q63" s="98"/>
      <c r="R63" s="98"/>
      <c r="S63" s="98"/>
      <c r="T63" s="98"/>
      <c r="U63" s="98"/>
      <c r="V63" s="99"/>
    </row>
    <row r="64" spans="1:22" ht="15.75" thickBot="1" x14ac:dyDescent="0.25">
      <c r="A64" s="72"/>
      <c r="B64" s="73"/>
      <c r="C64" s="75"/>
      <c r="D64" s="76"/>
      <c r="E64" s="75"/>
      <c r="F64" s="76"/>
      <c r="G64" s="75"/>
      <c r="H64" s="76"/>
      <c r="I64" s="75"/>
      <c r="J64" s="76"/>
      <c r="K64" s="75"/>
      <c r="L64" s="76"/>
      <c r="M64" s="75"/>
      <c r="N64" s="76"/>
      <c r="O64" s="80"/>
      <c r="P64" s="100"/>
      <c r="Q64" s="98"/>
      <c r="R64" s="98"/>
      <c r="S64" s="98"/>
      <c r="T64" s="98"/>
      <c r="U64" s="98"/>
      <c r="V64" s="99"/>
    </row>
    <row r="65" spans="1:22" ht="15.75" thickBot="1" x14ac:dyDescent="0.25">
      <c r="A65" s="181" t="s">
        <v>285</v>
      </c>
      <c r="B65" s="182"/>
      <c r="C65" s="183">
        <f>(SUM(C47:C64)/Q47)</f>
        <v>384.6</v>
      </c>
      <c r="D65" s="184">
        <f>(SUM(D47:D64)/Q47)</f>
        <v>361.7</v>
      </c>
      <c r="E65" s="183">
        <f>(SUM(E47:E64)/Q50)</f>
        <v>311.2</v>
      </c>
      <c r="F65" s="184">
        <f>(SUM(F47:F64)/Q50)</f>
        <v>425.6</v>
      </c>
      <c r="G65" s="183">
        <f>(SUM(G47:G64)/Q53)</f>
        <v>341.4</v>
      </c>
      <c r="H65" s="184">
        <f>(SUM(H47:H64)/Q53)</f>
        <v>296.2</v>
      </c>
      <c r="I65" s="183">
        <f>(SUM(I47:I64)/Q56)</f>
        <v>271.5</v>
      </c>
      <c r="J65" s="184">
        <f>(SUM(J47:J64)/Q56)</f>
        <v>318.2</v>
      </c>
      <c r="K65" s="183">
        <f>(SUM(K47:K64)/Q59)</f>
        <v>287.8</v>
      </c>
      <c r="L65" s="184">
        <f>(SUM(L47:L64)/Q59)</f>
        <v>241.1</v>
      </c>
      <c r="M65" s="183">
        <f>(SUM(M47:M64)/Q62)</f>
        <v>381.8</v>
      </c>
      <c r="N65" s="184">
        <f>(SUM(N47:N64)/Q62)</f>
        <v>335.5</v>
      </c>
      <c r="O65" s="81"/>
      <c r="P65" s="105"/>
      <c r="Q65" s="102">
        <f t="shared" ref="Q65:V65" si="2">SUM(Q47:Q64)</f>
        <v>60</v>
      </c>
      <c r="R65" s="103">
        <f t="shared" si="2"/>
        <v>30</v>
      </c>
      <c r="S65" s="103">
        <f t="shared" si="2"/>
        <v>0</v>
      </c>
      <c r="T65" s="103">
        <f t="shared" si="2"/>
        <v>30</v>
      </c>
      <c r="U65" s="103">
        <f t="shared" si="2"/>
        <v>0</v>
      </c>
      <c r="V65" s="104">
        <f t="shared" si="2"/>
        <v>60</v>
      </c>
    </row>
    <row r="66" spans="1:22" ht="15.75" thickTop="1" x14ac:dyDescent="0.2"/>
  </sheetData>
  <mergeCells count="18">
    <mergeCell ref="K1:L1"/>
    <mergeCell ref="K23:L23"/>
    <mergeCell ref="M1:N1"/>
    <mergeCell ref="M23:N23"/>
    <mergeCell ref="C1:D1"/>
    <mergeCell ref="E1:F1"/>
    <mergeCell ref="G1:H1"/>
    <mergeCell ref="I1:J1"/>
    <mergeCell ref="C23:D23"/>
    <mergeCell ref="E23:F23"/>
    <mergeCell ref="G23:H23"/>
    <mergeCell ref="I23:J23"/>
    <mergeCell ref="K45:L45"/>
    <mergeCell ref="M45:N45"/>
    <mergeCell ref="C45:D45"/>
    <mergeCell ref="E45:F45"/>
    <mergeCell ref="G45:H45"/>
    <mergeCell ref="I45:J45"/>
  </mergeCells>
  <phoneticPr fontId="0" type="noConversion"/>
  <pageMargins left="0.75" right="0.75" top="1" bottom="1" header="0.5" footer="0.5"/>
  <pageSetup scale="4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2"/>
  <sheetViews>
    <sheetView workbookViewId="0">
      <pane ySplit="18" topLeftCell="A19" activePane="bottomLeft" state="frozen"/>
      <selection pane="bottomLeft" activeCell="B1" sqref="B1:C1"/>
    </sheetView>
  </sheetViews>
  <sheetFormatPr defaultRowHeight="12.75" x14ac:dyDescent="0.2"/>
  <cols>
    <col min="1" max="1" width="2.7109375" style="2" customWidth="1"/>
    <col min="2" max="2" width="24.28515625" style="2" customWidth="1"/>
    <col min="3" max="3" width="7.85546875" style="2" customWidth="1"/>
    <col min="4" max="4" width="21.5703125" style="24" customWidth="1"/>
    <col min="5" max="5" width="7.85546875" style="2" customWidth="1"/>
    <col min="6" max="6" width="17.140625" style="2" customWidth="1"/>
    <col min="7" max="7" width="7.7109375" style="2" customWidth="1"/>
    <col min="8" max="8" width="21.5703125" style="2" customWidth="1"/>
    <col min="9" max="9" width="7.85546875" style="2" customWidth="1"/>
    <col min="10" max="16384" width="9.140625" style="2"/>
  </cols>
  <sheetData>
    <row r="1" spans="1:9" ht="14.25" thickTop="1" thickBot="1" x14ac:dyDescent="0.25">
      <c r="A1" s="1"/>
      <c r="B1" s="218" t="s">
        <v>46</v>
      </c>
      <c r="C1" s="219"/>
      <c r="D1" s="218" t="s">
        <v>49</v>
      </c>
      <c r="E1" s="219"/>
      <c r="F1" s="218" t="s">
        <v>47</v>
      </c>
      <c r="G1" s="219"/>
      <c r="H1" s="218" t="s">
        <v>48</v>
      </c>
      <c r="I1" s="220"/>
    </row>
    <row r="2" spans="1:9" ht="13.5" thickBot="1" x14ac:dyDescent="0.25">
      <c r="A2" s="3"/>
      <c r="B2" s="4" t="s">
        <v>0</v>
      </c>
      <c r="C2" s="4" t="s">
        <v>54</v>
      </c>
      <c r="D2" s="5" t="s">
        <v>0</v>
      </c>
      <c r="E2" s="4" t="s">
        <v>54</v>
      </c>
      <c r="F2" s="4" t="s">
        <v>0</v>
      </c>
      <c r="G2" s="4" t="s">
        <v>54</v>
      </c>
      <c r="H2" s="4" t="s">
        <v>0</v>
      </c>
      <c r="I2" s="6" t="s">
        <v>54</v>
      </c>
    </row>
    <row r="3" spans="1:9" ht="13.5" thickBot="1" x14ac:dyDescent="0.25">
      <c r="A3" s="3">
        <v>1</v>
      </c>
      <c r="B3" s="7" t="s">
        <v>9</v>
      </c>
      <c r="C3" s="7">
        <v>99447014</v>
      </c>
      <c r="D3" s="8" t="s">
        <v>26</v>
      </c>
      <c r="E3" s="7">
        <v>21370778</v>
      </c>
      <c r="F3" s="7" t="s">
        <v>22</v>
      </c>
      <c r="G3" s="7">
        <v>21332731</v>
      </c>
      <c r="H3" s="7" t="s">
        <v>20</v>
      </c>
      <c r="I3" s="9">
        <v>21323985</v>
      </c>
    </row>
    <row r="4" spans="1:9" ht="13.5" thickBot="1" x14ac:dyDescent="0.25">
      <c r="A4" s="3">
        <v>2</v>
      </c>
      <c r="B4" s="7" t="s">
        <v>52</v>
      </c>
      <c r="C4" s="7">
        <v>21331586</v>
      </c>
      <c r="D4" s="8" t="s">
        <v>10</v>
      </c>
      <c r="E4" s="7">
        <v>21414748</v>
      </c>
      <c r="F4" s="7"/>
      <c r="G4" s="7"/>
      <c r="H4" s="7" t="s">
        <v>32</v>
      </c>
      <c r="I4" s="9">
        <v>21467738</v>
      </c>
    </row>
    <row r="5" spans="1:9" ht="13.5" thickBot="1" x14ac:dyDescent="0.25">
      <c r="A5" s="3">
        <v>3</v>
      </c>
      <c r="B5" s="7" t="s">
        <v>17</v>
      </c>
      <c r="C5" s="7">
        <v>21330521</v>
      </c>
      <c r="D5" s="8" t="s">
        <v>14</v>
      </c>
      <c r="E5" s="7">
        <v>21690736</v>
      </c>
      <c r="F5" s="7" t="s">
        <v>35</v>
      </c>
      <c r="G5" s="7">
        <v>21443985</v>
      </c>
      <c r="H5" s="7" t="s">
        <v>61</v>
      </c>
      <c r="I5" s="9">
        <v>21330471</v>
      </c>
    </row>
    <row r="6" spans="1:9" ht="13.5" thickBot="1" x14ac:dyDescent="0.25">
      <c r="A6" s="3">
        <v>4</v>
      </c>
      <c r="B6" s="7" t="s">
        <v>21</v>
      </c>
      <c r="C6" s="7">
        <v>21380742</v>
      </c>
      <c r="D6" s="8" t="s">
        <v>23</v>
      </c>
      <c r="E6" s="7">
        <v>21577411</v>
      </c>
      <c r="F6" s="7" t="s">
        <v>30</v>
      </c>
      <c r="G6" s="7">
        <v>21338580</v>
      </c>
      <c r="H6" s="7" t="s">
        <v>53</v>
      </c>
      <c r="I6" s="9">
        <v>21313486</v>
      </c>
    </row>
    <row r="7" spans="1:9" ht="13.5" thickBot="1" x14ac:dyDescent="0.25">
      <c r="A7" s="3">
        <v>5</v>
      </c>
      <c r="B7" s="7" t="s">
        <v>8</v>
      </c>
      <c r="C7" s="7">
        <v>21311280</v>
      </c>
      <c r="D7" s="8" t="s">
        <v>19</v>
      </c>
      <c r="E7" s="7">
        <v>21642576</v>
      </c>
      <c r="F7" s="7" t="s">
        <v>25</v>
      </c>
      <c r="G7" s="7">
        <v>21577411</v>
      </c>
      <c r="H7" s="10" t="s">
        <v>55</v>
      </c>
      <c r="I7" s="11">
        <v>21220471</v>
      </c>
    </row>
    <row r="8" spans="1:9" ht="13.5" thickBot="1" x14ac:dyDescent="0.25">
      <c r="A8" s="3">
        <v>6</v>
      </c>
      <c r="B8" s="7" t="s">
        <v>13</v>
      </c>
      <c r="C8" s="7">
        <v>21340010</v>
      </c>
      <c r="D8" s="8" t="s">
        <v>11</v>
      </c>
      <c r="E8" s="7">
        <v>21658920</v>
      </c>
      <c r="F8" s="10" t="s">
        <v>56</v>
      </c>
      <c r="G8" s="10">
        <v>21334173</v>
      </c>
      <c r="H8" s="7" t="s">
        <v>40</v>
      </c>
      <c r="I8" s="9">
        <v>21484889</v>
      </c>
    </row>
    <row r="9" spans="1:9" ht="13.5" thickBot="1" x14ac:dyDescent="0.25">
      <c r="A9" s="3">
        <v>7</v>
      </c>
      <c r="B9" s="7" t="s">
        <v>57</v>
      </c>
      <c r="C9" s="7">
        <v>21315685</v>
      </c>
      <c r="D9" s="8" t="s">
        <v>33</v>
      </c>
      <c r="E9" s="7">
        <v>21807918</v>
      </c>
      <c r="F9" s="7" t="s">
        <v>36</v>
      </c>
      <c r="G9" s="7">
        <v>21697093</v>
      </c>
      <c r="H9" s="10" t="s">
        <v>58</v>
      </c>
      <c r="I9" s="11">
        <v>21896540</v>
      </c>
    </row>
    <row r="10" spans="1:9" ht="13.5" thickBot="1" x14ac:dyDescent="0.25">
      <c r="A10" s="3">
        <v>8</v>
      </c>
      <c r="B10" s="10" t="s">
        <v>51</v>
      </c>
      <c r="C10" s="10">
        <v>21417506</v>
      </c>
      <c r="D10" s="8" t="s">
        <v>34</v>
      </c>
      <c r="E10" s="7">
        <v>21344301</v>
      </c>
      <c r="F10" s="7" t="s">
        <v>18</v>
      </c>
      <c r="G10" s="7">
        <v>21436117</v>
      </c>
      <c r="H10" s="7" t="s">
        <v>41</v>
      </c>
      <c r="I10" s="9">
        <v>21373788</v>
      </c>
    </row>
    <row r="11" spans="1:9" ht="13.5" thickBot="1" x14ac:dyDescent="0.25">
      <c r="A11" s="3">
        <v>9</v>
      </c>
      <c r="B11" s="7" t="s">
        <v>7</v>
      </c>
      <c r="C11" s="7">
        <v>21467772</v>
      </c>
      <c r="D11" s="8" t="s">
        <v>12</v>
      </c>
      <c r="E11" s="7">
        <v>21237474</v>
      </c>
      <c r="F11" s="10" t="s">
        <v>59</v>
      </c>
      <c r="G11" s="10">
        <v>21336198</v>
      </c>
      <c r="H11" s="7" t="s">
        <v>42</v>
      </c>
      <c r="I11" s="9">
        <v>21331191</v>
      </c>
    </row>
    <row r="12" spans="1:9" ht="13.5" thickBot="1" x14ac:dyDescent="0.25">
      <c r="A12" s="3">
        <v>10</v>
      </c>
      <c r="B12" s="10" t="s">
        <v>60</v>
      </c>
      <c r="C12" s="10">
        <v>21340010</v>
      </c>
      <c r="D12" s="8" t="s">
        <v>24</v>
      </c>
      <c r="E12" s="7">
        <v>21317597</v>
      </c>
      <c r="F12" s="7" t="s">
        <v>37</v>
      </c>
      <c r="G12" s="7">
        <v>21313251</v>
      </c>
      <c r="H12" s="7" t="s">
        <v>43</v>
      </c>
      <c r="I12" s="9">
        <v>21570576</v>
      </c>
    </row>
    <row r="13" spans="1:9" ht="13.5" thickBot="1" x14ac:dyDescent="0.25">
      <c r="A13" s="3">
        <v>11</v>
      </c>
      <c r="B13" s="7" t="s">
        <v>15</v>
      </c>
      <c r="C13" s="7">
        <v>79371574</v>
      </c>
      <c r="D13" s="8" t="s">
        <v>31</v>
      </c>
      <c r="E13" s="7">
        <v>21896369</v>
      </c>
      <c r="F13" s="7" t="s">
        <v>27</v>
      </c>
      <c r="G13" s="7">
        <v>21338717</v>
      </c>
      <c r="H13" s="7"/>
      <c r="I13" s="9"/>
    </row>
    <row r="14" spans="1:9" ht="13.5" thickBot="1" x14ac:dyDescent="0.25">
      <c r="A14" s="3">
        <v>12</v>
      </c>
      <c r="B14" s="7" t="s">
        <v>16</v>
      </c>
      <c r="C14" s="7">
        <v>21455125</v>
      </c>
      <c r="D14" s="8" t="s">
        <v>29</v>
      </c>
      <c r="E14" s="7">
        <v>21241357</v>
      </c>
      <c r="F14" s="7" t="s">
        <v>38</v>
      </c>
      <c r="G14" s="7">
        <v>21239299</v>
      </c>
      <c r="H14" s="7"/>
      <c r="I14" s="9"/>
    </row>
    <row r="15" spans="1:9" ht="13.5" thickBot="1" x14ac:dyDescent="0.25">
      <c r="A15" s="3">
        <v>13</v>
      </c>
      <c r="B15" s="7"/>
      <c r="C15" s="7"/>
      <c r="D15" s="8"/>
      <c r="E15" s="7"/>
      <c r="F15" s="7" t="s">
        <v>28</v>
      </c>
      <c r="G15" s="7">
        <v>21487041</v>
      </c>
      <c r="H15" s="7"/>
      <c r="I15" s="9"/>
    </row>
    <row r="16" spans="1:9" ht="13.5" thickBot="1" x14ac:dyDescent="0.25">
      <c r="A16" s="12">
        <v>14</v>
      </c>
      <c r="B16" s="13"/>
      <c r="C16" s="13"/>
      <c r="D16" s="14"/>
      <c r="E16" s="13"/>
      <c r="F16" s="13" t="s">
        <v>39</v>
      </c>
      <c r="G16" s="13">
        <v>21891190</v>
      </c>
      <c r="H16" s="13"/>
      <c r="I16" s="15"/>
    </row>
    <row r="17" spans="1:9" ht="14.25" thickTop="1" thickBot="1" x14ac:dyDescent="0.25">
      <c r="A17" s="16"/>
      <c r="B17" s="17"/>
      <c r="C17" s="17"/>
      <c r="D17" s="18"/>
      <c r="E17" s="17"/>
      <c r="F17" s="17"/>
      <c r="G17" s="17"/>
      <c r="H17" s="17"/>
      <c r="I17" s="17"/>
    </row>
    <row r="18" spans="1:9" ht="13.5" thickBot="1" x14ac:dyDescent="0.25">
      <c r="B18" s="2" t="s">
        <v>239</v>
      </c>
      <c r="C18" s="19"/>
      <c r="D18" s="20" t="s">
        <v>238</v>
      </c>
      <c r="G18" s="21"/>
      <c r="H18" s="22" t="s">
        <v>240</v>
      </c>
      <c r="I18" s="23"/>
    </row>
    <row r="20" spans="1:9" s="25" customFormat="1" x14ac:dyDescent="0.2">
      <c r="B20" s="26" t="s">
        <v>62</v>
      </c>
      <c r="D20" s="27"/>
    </row>
    <row r="21" spans="1:9" x14ac:dyDescent="0.2">
      <c r="B21" s="28" t="s">
        <v>63</v>
      </c>
      <c r="C21" s="28" t="s">
        <v>64</v>
      </c>
      <c r="D21" s="29" t="s">
        <v>65</v>
      </c>
      <c r="E21" s="28" t="s">
        <v>66</v>
      </c>
      <c r="F21" s="28" t="s">
        <v>67</v>
      </c>
      <c r="G21" s="28" t="s">
        <v>68</v>
      </c>
      <c r="H21" s="28" t="s">
        <v>69</v>
      </c>
    </row>
    <row r="22" spans="1:9" x14ac:dyDescent="0.2">
      <c r="B22" s="28" t="s">
        <v>70</v>
      </c>
      <c r="C22" s="28" t="s">
        <v>64</v>
      </c>
      <c r="D22" s="29" t="s">
        <v>65</v>
      </c>
      <c r="E22" s="28" t="s">
        <v>66</v>
      </c>
      <c r="F22" s="28" t="s">
        <v>67</v>
      </c>
      <c r="G22" s="28" t="s">
        <v>68</v>
      </c>
    </row>
    <row r="23" spans="1:9" x14ac:dyDescent="0.2">
      <c r="B23" s="28" t="s">
        <v>71</v>
      </c>
      <c r="C23" s="28" t="s">
        <v>72</v>
      </c>
      <c r="D23" s="29" t="s">
        <v>73</v>
      </c>
      <c r="E23" s="28" t="s">
        <v>74</v>
      </c>
      <c r="F23" s="28" t="s">
        <v>75</v>
      </c>
      <c r="G23" s="28" t="s">
        <v>76</v>
      </c>
      <c r="H23" s="28" t="s">
        <v>77</v>
      </c>
      <c r="I23" s="28" t="s">
        <v>78</v>
      </c>
    </row>
    <row r="24" spans="1:9" s="25" customFormat="1" x14ac:dyDescent="0.2">
      <c r="B24" s="30" t="s">
        <v>79</v>
      </c>
      <c r="D24" s="31" t="s">
        <v>80</v>
      </c>
    </row>
    <row r="25" spans="1:9" x14ac:dyDescent="0.2">
      <c r="B25" s="28"/>
    </row>
    <row r="26" spans="1:9" x14ac:dyDescent="0.2">
      <c r="B26" s="28"/>
    </row>
    <row r="27" spans="1:9" s="25" customFormat="1" x14ac:dyDescent="0.2">
      <c r="B27" s="30" t="s">
        <v>81</v>
      </c>
      <c r="D27" s="27"/>
    </row>
    <row r="28" spans="1:9" x14ac:dyDescent="0.2">
      <c r="B28" s="28" t="s">
        <v>63</v>
      </c>
      <c r="C28" s="28" t="s">
        <v>82</v>
      </c>
      <c r="D28" s="29" t="s">
        <v>83</v>
      </c>
      <c r="E28" s="28" t="s">
        <v>84</v>
      </c>
      <c r="F28" s="28" t="s">
        <v>85</v>
      </c>
      <c r="H28" s="28" t="s">
        <v>86</v>
      </c>
    </row>
    <row r="29" spans="1:9" x14ac:dyDescent="0.2">
      <c r="B29" s="28" t="s">
        <v>70</v>
      </c>
      <c r="C29" s="28" t="s">
        <v>82</v>
      </c>
      <c r="D29" s="29" t="s">
        <v>83</v>
      </c>
      <c r="E29" s="28" t="s">
        <v>84</v>
      </c>
      <c r="F29" s="28" t="s">
        <v>85</v>
      </c>
      <c r="G29" s="28" t="s">
        <v>87</v>
      </c>
      <c r="H29" s="28" t="s">
        <v>86</v>
      </c>
    </row>
    <row r="30" spans="1:9" x14ac:dyDescent="0.2">
      <c r="B30" s="28" t="s">
        <v>71</v>
      </c>
      <c r="C30" s="28" t="s">
        <v>88</v>
      </c>
      <c r="D30" s="29" t="s">
        <v>89</v>
      </c>
      <c r="E30" s="28" t="s">
        <v>90</v>
      </c>
      <c r="F30" s="28" t="s">
        <v>91</v>
      </c>
      <c r="G30" s="28" t="s">
        <v>92</v>
      </c>
      <c r="H30" s="28" t="s">
        <v>93</v>
      </c>
    </row>
    <row r="31" spans="1:9" x14ac:dyDescent="0.2">
      <c r="B31" s="28" t="s">
        <v>94</v>
      </c>
      <c r="C31" s="28" t="s">
        <v>95</v>
      </c>
      <c r="D31" s="29" t="s">
        <v>96</v>
      </c>
      <c r="E31" s="28" t="s">
        <v>97</v>
      </c>
      <c r="F31" s="28" t="s">
        <v>98</v>
      </c>
      <c r="G31" s="28" t="s">
        <v>99</v>
      </c>
    </row>
    <row r="32" spans="1:9" s="25" customFormat="1" x14ac:dyDescent="0.2">
      <c r="B32" s="30" t="s">
        <v>79</v>
      </c>
      <c r="D32" s="31" t="s">
        <v>100</v>
      </c>
    </row>
    <row r="33" spans="2:9" x14ac:dyDescent="0.2">
      <c r="B33" s="28"/>
    </row>
    <row r="34" spans="2:9" x14ac:dyDescent="0.2">
      <c r="B34" s="28"/>
    </row>
    <row r="35" spans="2:9" s="25" customFormat="1" x14ac:dyDescent="0.2">
      <c r="B35" s="30" t="s">
        <v>101</v>
      </c>
      <c r="D35" s="27"/>
    </row>
    <row r="36" spans="2:9" x14ac:dyDescent="0.2">
      <c r="B36" s="28" t="s">
        <v>63</v>
      </c>
      <c r="C36" s="28" t="s">
        <v>102</v>
      </c>
      <c r="D36" s="29" t="s">
        <v>103</v>
      </c>
      <c r="E36" s="28" t="s">
        <v>104</v>
      </c>
      <c r="F36" s="28" t="s">
        <v>105</v>
      </c>
      <c r="G36" s="28" t="s">
        <v>74</v>
      </c>
      <c r="H36" s="28" t="s">
        <v>75</v>
      </c>
    </row>
    <row r="37" spans="2:9" x14ac:dyDescent="0.2">
      <c r="B37" s="28" t="s">
        <v>70</v>
      </c>
      <c r="C37" s="28" t="s">
        <v>102</v>
      </c>
      <c r="D37" s="29" t="s">
        <v>103</v>
      </c>
      <c r="E37" s="28" t="s">
        <v>104</v>
      </c>
      <c r="F37" s="28" t="s">
        <v>105</v>
      </c>
      <c r="G37" s="28" t="s">
        <v>74</v>
      </c>
    </row>
    <row r="38" spans="2:9" x14ac:dyDescent="0.2">
      <c r="B38" s="28" t="s">
        <v>71</v>
      </c>
      <c r="C38" s="28" t="s">
        <v>106</v>
      </c>
      <c r="D38" s="29" t="s">
        <v>83</v>
      </c>
      <c r="E38" s="28" t="s">
        <v>107</v>
      </c>
      <c r="F38" s="28" t="s">
        <v>85</v>
      </c>
      <c r="G38" s="28" t="s">
        <v>108</v>
      </c>
      <c r="H38" s="28" t="s">
        <v>109</v>
      </c>
      <c r="I38" s="32" t="s">
        <v>242</v>
      </c>
    </row>
    <row r="39" spans="2:9" s="25" customFormat="1" x14ac:dyDescent="0.2">
      <c r="B39" s="30" t="s">
        <v>79</v>
      </c>
      <c r="D39" s="31" t="s">
        <v>110</v>
      </c>
    </row>
    <row r="40" spans="2:9" x14ac:dyDescent="0.2">
      <c r="B40" s="28"/>
    </row>
    <row r="41" spans="2:9" x14ac:dyDescent="0.2">
      <c r="B41" s="28"/>
    </row>
    <row r="42" spans="2:9" s="25" customFormat="1" x14ac:dyDescent="0.2">
      <c r="B42" s="30" t="s">
        <v>111</v>
      </c>
      <c r="D42" s="27"/>
    </row>
    <row r="43" spans="2:9" x14ac:dyDescent="0.2">
      <c r="B43" s="28" t="s">
        <v>63</v>
      </c>
      <c r="C43" s="28" t="s">
        <v>95</v>
      </c>
      <c r="D43" s="29" t="s">
        <v>112</v>
      </c>
      <c r="E43" s="28" t="s">
        <v>113</v>
      </c>
      <c r="F43" s="28" t="s">
        <v>114</v>
      </c>
      <c r="G43" s="28" t="s">
        <v>115</v>
      </c>
    </row>
    <row r="44" spans="2:9" x14ac:dyDescent="0.2">
      <c r="B44" s="28" t="s">
        <v>70</v>
      </c>
      <c r="C44" s="28" t="s">
        <v>95</v>
      </c>
      <c r="D44" s="29" t="s">
        <v>112</v>
      </c>
      <c r="E44" s="28" t="s">
        <v>113</v>
      </c>
      <c r="F44" s="28" t="s">
        <v>114</v>
      </c>
      <c r="G44" s="28" t="s">
        <v>115</v>
      </c>
      <c r="H44" s="28" t="s">
        <v>116</v>
      </c>
    </row>
    <row r="45" spans="2:9" x14ac:dyDescent="0.2">
      <c r="B45" s="28" t="s">
        <v>71</v>
      </c>
      <c r="C45" s="28" t="s">
        <v>64</v>
      </c>
      <c r="D45" s="29" t="s">
        <v>117</v>
      </c>
      <c r="E45" s="28" t="s">
        <v>104</v>
      </c>
      <c r="F45" s="28" t="s">
        <v>118</v>
      </c>
      <c r="G45" s="28" t="s">
        <v>119</v>
      </c>
      <c r="H45" s="28" t="s">
        <v>69</v>
      </c>
      <c r="I45" s="28" t="s">
        <v>120</v>
      </c>
    </row>
    <row r="46" spans="2:9" s="25" customFormat="1" x14ac:dyDescent="0.2">
      <c r="B46" s="30" t="s">
        <v>79</v>
      </c>
      <c r="D46" s="31" t="s">
        <v>121</v>
      </c>
    </row>
    <row r="47" spans="2:9" x14ac:dyDescent="0.2">
      <c r="B47" s="28"/>
    </row>
    <row r="48" spans="2:9" x14ac:dyDescent="0.2">
      <c r="B48" s="28"/>
    </row>
    <row r="49" spans="2:9" s="25" customFormat="1" x14ac:dyDescent="0.2">
      <c r="B49" s="30" t="s">
        <v>122</v>
      </c>
      <c r="D49" s="27"/>
    </row>
    <row r="50" spans="2:9" x14ac:dyDescent="0.2">
      <c r="B50" s="28" t="s">
        <v>63</v>
      </c>
      <c r="C50" s="28" t="s">
        <v>123</v>
      </c>
      <c r="D50" s="29" t="s">
        <v>124</v>
      </c>
      <c r="E50" s="28" t="s">
        <v>73</v>
      </c>
      <c r="F50" s="28" t="s">
        <v>125</v>
      </c>
      <c r="G50" s="28" t="s">
        <v>91</v>
      </c>
      <c r="H50" s="28" t="s">
        <v>120</v>
      </c>
    </row>
    <row r="51" spans="2:9" x14ac:dyDescent="0.2">
      <c r="B51" s="28" t="s">
        <v>70</v>
      </c>
      <c r="D51" s="29" t="s">
        <v>124</v>
      </c>
      <c r="E51" s="28" t="s">
        <v>73</v>
      </c>
      <c r="F51" s="28" t="s">
        <v>125</v>
      </c>
      <c r="G51" s="28" t="s">
        <v>91</v>
      </c>
      <c r="H51" s="28" t="s">
        <v>120</v>
      </c>
    </row>
    <row r="52" spans="2:9" x14ac:dyDescent="0.2">
      <c r="B52" s="28" t="s">
        <v>71</v>
      </c>
      <c r="C52" s="28" t="s">
        <v>102</v>
      </c>
      <c r="D52" s="29" t="s">
        <v>124</v>
      </c>
      <c r="E52" s="28" t="s">
        <v>126</v>
      </c>
      <c r="F52" s="28" t="s">
        <v>67</v>
      </c>
      <c r="G52" s="28" t="s">
        <v>127</v>
      </c>
      <c r="H52" s="28" t="s">
        <v>115</v>
      </c>
      <c r="I52" s="28" t="s">
        <v>128</v>
      </c>
    </row>
    <row r="53" spans="2:9" x14ac:dyDescent="0.2">
      <c r="B53" s="28" t="s">
        <v>94</v>
      </c>
      <c r="C53" s="28" t="s">
        <v>129</v>
      </c>
      <c r="D53" s="29" t="s">
        <v>130</v>
      </c>
      <c r="E53" s="28" t="s">
        <v>107</v>
      </c>
      <c r="F53" s="28" t="s">
        <v>65</v>
      </c>
      <c r="G53" s="28" t="s">
        <v>102</v>
      </c>
    </row>
    <row r="54" spans="2:9" s="25" customFormat="1" x14ac:dyDescent="0.2">
      <c r="B54" s="30" t="s">
        <v>79</v>
      </c>
      <c r="D54" s="31" t="s">
        <v>131</v>
      </c>
    </row>
    <row r="55" spans="2:9" x14ac:dyDescent="0.2">
      <c r="B55" s="28"/>
    </row>
    <row r="56" spans="2:9" x14ac:dyDescent="0.2">
      <c r="B56" s="28"/>
    </row>
    <row r="57" spans="2:9" s="25" customFormat="1" x14ac:dyDescent="0.2">
      <c r="B57" s="30" t="s">
        <v>132</v>
      </c>
      <c r="D57" s="27"/>
    </row>
    <row r="58" spans="2:9" x14ac:dyDescent="0.2">
      <c r="B58" s="28" t="s">
        <v>63</v>
      </c>
      <c r="C58" s="28" t="s">
        <v>87</v>
      </c>
      <c r="D58" s="29" t="s">
        <v>116</v>
      </c>
      <c r="E58" s="28" t="s">
        <v>130</v>
      </c>
      <c r="F58" s="28" t="s">
        <v>92</v>
      </c>
    </row>
    <row r="59" spans="2:9" x14ac:dyDescent="0.2">
      <c r="B59" s="28" t="s">
        <v>70</v>
      </c>
      <c r="C59" s="28" t="s">
        <v>69</v>
      </c>
      <c r="D59" s="29" t="s">
        <v>75</v>
      </c>
      <c r="E59" s="28" t="s">
        <v>123</v>
      </c>
      <c r="F59" s="28" t="s">
        <v>76</v>
      </c>
    </row>
    <row r="60" spans="2:9" x14ac:dyDescent="0.2">
      <c r="B60" s="28" t="s">
        <v>71</v>
      </c>
      <c r="C60" s="28" t="s">
        <v>123</v>
      </c>
      <c r="D60" s="29" t="s">
        <v>65</v>
      </c>
      <c r="E60" s="28" t="s">
        <v>84</v>
      </c>
      <c r="F60" s="28" t="s">
        <v>130</v>
      </c>
      <c r="G60" s="28" t="s">
        <v>87</v>
      </c>
      <c r="H60" s="28" t="s">
        <v>133</v>
      </c>
      <c r="I60" s="28" t="s">
        <v>134</v>
      </c>
    </row>
    <row r="61" spans="2:9" s="25" customFormat="1" x14ac:dyDescent="0.2">
      <c r="B61" s="30" t="s">
        <v>79</v>
      </c>
      <c r="D61" s="31" t="s">
        <v>135</v>
      </c>
    </row>
    <row r="62" spans="2:9" x14ac:dyDescent="0.2">
      <c r="B62" s="28"/>
    </row>
    <row r="63" spans="2:9" s="25" customFormat="1" x14ac:dyDescent="0.2">
      <c r="B63" s="30" t="s">
        <v>136</v>
      </c>
      <c r="D63" s="27"/>
    </row>
    <row r="64" spans="2:9" x14ac:dyDescent="0.2">
      <c r="B64" s="28" t="s">
        <v>63</v>
      </c>
      <c r="C64" s="28" t="s">
        <v>137</v>
      </c>
      <c r="D64" s="29" t="s">
        <v>138</v>
      </c>
      <c r="F64" s="28" t="s">
        <v>129</v>
      </c>
      <c r="G64" s="28" t="s">
        <v>128</v>
      </c>
      <c r="H64" s="28" t="s">
        <v>139</v>
      </c>
    </row>
    <row r="65" spans="2:9" x14ac:dyDescent="0.2">
      <c r="B65" s="28" t="s">
        <v>70</v>
      </c>
      <c r="C65" s="28" t="s">
        <v>137</v>
      </c>
      <c r="D65" s="29" t="s">
        <v>138</v>
      </c>
      <c r="E65" s="28" t="s">
        <v>130</v>
      </c>
      <c r="F65" s="28" t="s">
        <v>129</v>
      </c>
      <c r="G65" s="28" t="s">
        <v>128</v>
      </c>
      <c r="H65" s="28" t="s">
        <v>139</v>
      </c>
    </row>
    <row r="66" spans="2:9" x14ac:dyDescent="0.2">
      <c r="B66" s="28" t="s">
        <v>71</v>
      </c>
      <c r="C66" s="28" t="s">
        <v>140</v>
      </c>
      <c r="D66" s="29" t="s">
        <v>141</v>
      </c>
      <c r="E66" s="28" t="s">
        <v>142</v>
      </c>
      <c r="F66" s="28" t="s">
        <v>143</v>
      </c>
      <c r="G66" s="28" t="s">
        <v>144</v>
      </c>
      <c r="H66" s="28" t="s">
        <v>145</v>
      </c>
      <c r="I66" s="28" t="s">
        <v>146</v>
      </c>
    </row>
    <row r="67" spans="2:9" x14ac:dyDescent="0.2">
      <c r="B67" s="28" t="s">
        <v>94</v>
      </c>
      <c r="C67" s="28" t="s">
        <v>76</v>
      </c>
      <c r="D67" s="29" t="s">
        <v>147</v>
      </c>
      <c r="E67" s="28" t="s">
        <v>148</v>
      </c>
      <c r="F67" s="28" t="s">
        <v>149</v>
      </c>
      <c r="G67" s="28" t="s">
        <v>150</v>
      </c>
    </row>
    <row r="68" spans="2:9" s="25" customFormat="1" x14ac:dyDescent="0.2">
      <c r="B68" s="30" t="s">
        <v>79</v>
      </c>
      <c r="D68" s="31" t="s">
        <v>151</v>
      </c>
    </row>
    <row r="69" spans="2:9" x14ac:dyDescent="0.2">
      <c r="B69" s="28"/>
    </row>
    <row r="70" spans="2:9" s="25" customFormat="1" x14ac:dyDescent="0.2">
      <c r="B70" s="30" t="s">
        <v>152</v>
      </c>
      <c r="D70" s="27"/>
    </row>
    <row r="71" spans="2:9" x14ac:dyDescent="0.2">
      <c r="B71" s="28" t="s">
        <v>63</v>
      </c>
      <c r="C71" s="28" t="s">
        <v>106</v>
      </c>
      <c r="D71" s="29" t="s">
        <v>153</v>
      </c>
      <c r="E71" s="28" t="s">
        <v>107</v>
      </c>
      <c r="F71" s="28" t="s">
        <v>154</v>
      </c>
      <c r="G71" s="28" t="s">
        <v>76</v>
      </c>
      <c r="H71" s="28" t="s">
        <v>77</v>
      </c>
    </row>
    <row r="72" spans="2:9" x14ac:dyDescent="0.2">
      <c r="B72" s="28" t="s">
        <v>70</v>
      </c>
      <c r="C72" s="28" t="s">
        <v>106</v>
      </c>
      <c r="D72" s="29" t="s">
        <v>153</v>
      </c>
      <c r="E72" s="28" t="s">
        <v>107</v>
      </c>
      <c r="F72" s="28" t="s">
        <v>154</v>
      </c>
      <c r="H72" s="28" t="s">
        <v>77</v>
      </c>
    </row>
    <row r="73" spans="2:9" ht="25.5" x14ac:dyDescent="0.2">
      <c r="B73" s="28" t="s">
        <v>71</v>
      </c>
      <c r="C73" s="28" t="s">
        <v>155</v>
      </c>
      <c r="D73" s="29" t="s">
        <v>138</v>
      </c>
      <c r="E73" s="28" t="s">
        <v>114</v>
      </c>
      <c r="F73" s="28" t="s">
        <v>139</v>
      </c>
      <c r="G73" s="28" t="s">
        <v>156</v>
      </c>
      <c r="H73" s="28" t="s">
        <v>86</v>
      </c>
    </row>
    <row r="74" spans="2:9" s="25" customFormat="1" x14ac:dyDescent="0.2">
      <c r="B74" s="30" t="s">
        <v>79</v>
      </c>
      <c r="D74" s="31" t="s">
        <v>157</v>
      </c>
    </row>
    <row r="75" spans="2:9" x14ac:dyDescent="0.2">
      <c r="B75" s="28"/>
    </row>
    <row r="76" spans="2:9" s="25" customFormat="1" x14ac:dyDescent="0.2">
      <c r="B76" s="30" t="s">
        <v>158</v>
      </c>
      <c r="D76" s="27"/>
    </row>
    <row r="77" spans="2:9" x14ac:dyDescent="0.2">
      <c r="B77" s="28" t="s">
        <v>63</v>
      </c>
      <c r="C77" s="28" t="s">
        <v>159</v>
      </c>
      <c r="D77" s="29" t="s">
        <v>89</v>
      </c>
      <c r="E77" s="28" t="s">
        <v>142</v>
      </c>
      <c r="F77" s="28" t="s">
        <v>144</v>
      </c>
      <c r="H77" s="28" t="s">
        <v>145</v>
      </c>
    </row>
    <row r="78" spans="2:9" x14ac:dyDescent="0.2">
      <c r="B78" s="28" t="s">
        <v>70</v>
      </c>
      <c r="C78" s="28" t="s">
        <v>159</v>
      </c>
      <c r="D78" s="29" t="s">
        <v>89</v>
      </c>
      <c r="E78" s="28" t="s">
        <v>142</v>
      </c>
      <c r="F78" s="28" t="s">
        <v>144</v>
      </c>
      <c r="G78" s="28" t="s">
        <v>92</v>
      </c>
      <c r="H78" s="28" t="s">
        <v>145</v>
      </c>
    </row>
    <row r="79" spans="2:9" x14ac:dyDescent="0.2">
      <c r="B79" s="28" t="s">
        <v>71</v>
      </c>
      <c r="C79" s="28" t="s">
        <v>137</v>
      </c>
      <c r="D79" s="29" t="s">
        <v>160</v>
      </c>
      <c r="E79" s="28" t="s">
        <v>161</v>
      </c>
      <c r="F79" s="28" t="s">
        <v>162</v>
      </c>
      <c r="G79" s="28" t="s">
        <v>163</v>
      </c>
      <c r="H79" s="28" t="s">
        <v>164</v>
      </c>
      <c r="I79" s="28" t="s">
        <v>165</v>
      </c>
    </row>
    <row r="80" spans="2:9" x14ac:dyDescent="0.2">
      <c r="B80" s="28" t="s">
        <v>94</v>
      </c>
      <c r="C80" s="28" t="s">
        <v>67</v>
      </c>
      <c r="D80" s="29" t="s">
        <v>161</v>
      </c>
      <c r="E80" s="28" t="s">
        <v>153</v>
      </c>
      <c r="F80" s="28" t="s">
        <v>64</v>
      </c>
      <c r="G80" s="28" t="s">
        <v>166</v>
      </c>
    </row>
    <row r="81" spans="2:9" s="25" customFormat="1" x14ac:dyDescent="0.2">
      <c r="B81" s="30" t="s">
        <v>79</v>
      </c>
      <c r="D81" s="31" t="s">
        <v>167</v>
      </c>
    </row>
    <row r="82" spans="2:9" x14ac:dyDescent="0.2">
      <c r="B82" s="28"/>
    </row>
    <row r="83" spans="2:9" x14ac:dyDescent="0.2">
      <c r="B83" s="28"/>
    </row>
    <row r="84" spans="2:9" s="25" customFormat="1" x14ac:dyDescent="0.2">
      <c r="B84" s="30" t="s">
        <v>168</v>
      </c>
      <c r="D84" s="27"/>
    </row>
    <row r="85" spans="2:9" x14ac:dyDescent="0.2">
      <c r="B85" s="28" t="s">
        <v>63</v>
      </c>
      <c r="C85" s="28" t="s">
        <v>88</v>
      </c>
      <c r="D85" s="29" t="s">
        <v>141</v>
      </c>
      <c r="E85" s="28" t="s">
        <v>143</v>
      </c>
      <c r="F85" s="28" t="s">
        <v>169</v>
      </c>
      <c r="G85" s="28" t="s">
        <v>170</v>
      </c>
      <c r="H85" s="28" t="s">
        <v>171</v>
      </c>
    </row>
    <row r="86" spans="2:9" x14ac:dyDescent="0.2">
      <c r="B86" s="28" t="s">
        <v>70</v>
      </c>
      <c r="C86" s="28" t="s">
        <v>88</v>
      </c>
      <c r="E86" s="28" t="s">
        <v>143</v>
      </c>
      <c r="F86" s="28" t="s">
        <v>169</v>
      </c>
      <c r="G86" s="28" t="s">
        <v>170</v>
      </c>
      <c r="H86" s="28" t="s">
        <v>171</v>
      </c>
    </row>
    <row r="87" spans="2:9" x14ac:dyDescent="0.2">
      <c r="B87" s="28" t="s">
        <v>71</v>
      </c>
      <c r="C87" s="28" t="s">
        <v>95</v>
      </c>
      <c r="D87" s="29" t="s">
        <v>112</v>
      </c>
      <c r="E87" s="28" t="s">
        <v>66</v>
      </c>
      <c r="F87" s="28" t="s">
        <v>172</v>
      </c>
      <c r="G87" s="28" t="s">
        <v>125</v>
      </c>
      <c r="H87" s="28" t="s">
        <v>173</v>
      </c>
      <c r="I87" s="28" t="s">
        <v>174</v>
      </c>
    </row>
    <row r="88" spans="2:9" s="25" customFormat="1" x14ac:dyDescent="0.2">
      <c r="B88" s="30" t="s">
        <v>79</v>
      </c>
      <c r="D88" s="31" t="s">
        <v>175</v>
      </c>
    </row>
    <row r="89" spans="2:9" x14ac:dyDescent="0.2">
      <c r="B89" s="28"/>
    </row>
    <row r="90" spans="2:9" x14ac:dyDescent="0.2">
      <c r="B90" s="28"/>
    </row>
    <row r="91" spans="2:9" s="25" customFormat="1" x14ac:dyDescent="0.2">
      <c r="B91" s="30" t="s">
        <v>176</v>
      </c>
      <c r="D91" s="27"/>
    </row>
    <row r="92" spans="2:9" x14ac:dyDescent="0.2">
      <c r="B92" s="28" t="s">
        <v>63</v>
      </c>
      <c r="D92" s="29" t="s">
        <v>177</v>
      </c>
      <c r="E92" s="28" t="s">
        <v>90</v>
      </c>
      <c r="F92" s="28" t="s">
        <v>119</v>
      </c>
      <c r="G92" s="28" t="s">
        <v>163</v>
      </c>
      <c r="H92" s="28" t="s">
        <v>178</v>
      </c>
    </row>
    <row r="93" spans="2:9" x14ac:dyDescent="0.2">
      <c r="B93" s="28" t="s">
        <v>70</v>
      </c>
      <c r="C93" s="28" t="s">
        <v>72</v>
      </c>
      <c r="D93" s="29" t="s">
        <v>177</v>
      </c>
      <c r="E93" s="28" t="s">
        <v>90</v>
      </c>
      <c r="F93" s="28" t="s">
        <v>119</v>
      </c>
      <c r="G93" s="28" t="s">
        <v>163</v>
      </c>
      <c r="H93" s="28" t="s">
        <v>178</v>
      </c>
    </row>
    <row r="94" spans="2:9" x14ac:dyDescent="0.2">
      <c r="B94" s="28" t="s">
        <v>71</v>
      </c>
      <c r="D94" s="29" t="s">
        <v>179</v>
      </c>
    </row>
    <row r="95" spans="2:9" x14ac:dyDescent="0.2">
      <c r="B95" s="28" t="s">
        <v>94</v>
      </c>
      <c r="C95" s="28" t="s">
        <v>120</v>
      </c>
      <c r="D95" s="29" t="s">
        <v>116</v>
      </c>
      <c r="E95" s="28" t="s">
        <v>180</v>
      </c>
      <c r="F95" s="28" t="s">
        <v>181</v>
      </c>
      <c r="G95" s="28" t="s">
        <v>182</v>
      </c>
    </row>
    <row r="96" spans="2:9" s="25" customFormat="1" x14ac:dyDescent="0.2">
      <c r="B96" s="30" t="s">
        <v>79</v>
      </c>
      <c r="D96" s="31" t="s">
        <v>183</v>
      </c>
    </row>
    <row r="97" spans="2:9" x14ac:dyDescent="0.2">
      <c r="B97" s="28"/>
    </row>
    <row r="98" spans="2:9" x14ac:dyDescent="0.2">
      <c r="B98" s="28"/>
    </row>
    <row r="99" spans="2:9" s="25" customFormat="1" x14ac:dyDescent="0.2">
      <c r="B99" s="30" t="s">
        <v>184</v>
      </c>
      <c r="D99" s="27"/>
    </row>
    <row r="100" spans="2:9" x14ac:dyDescent="0.2">
      <c r="B100" s="28" t="s">
        <v>63</v>
      </c>
      <c r="D100" s="29" t="s">
        <v>179</v>
      </c>
    </row>
    <row r="101" spans="2:9" x14ac:dyDescent="0.2">
      <c r="B101" s="28" t="s">
        <v>70</v>
      </c>
      <c r="D101" s="29" t="s">
        <v>179</v>
      </c>
    </row>
    <row r="102" spans="2:9" x14ac:dyDescent="0.2">
      <c r="B102" s="28" t="s">
        <v>71</v>
      </c>
      <c r="C102" s="28" t="s">
        <v>82</v>
      </c>
      <c r="D102" s="29" t="s">
        <v>185</v>
      </c>
      <c r="E102" s="28" t="s">
        <v>186</v>
      </c>
      <c r="F102" s="28" t="s">
        <v>187</v>
      </c>
      <c r="G102" s="28" t="s">
        <v>105</v>
      </c>
      <c r="H102" s="28" t="s">
        <v>169</v>
      </c>
      <c r="I102" s="28" t="s">
        <v>116</v>
      </c>
    </row>
    <row r="103" spans="2:9" s="25" customFormat="1" x14ac:dyDescent="0.2">
      <c r="B103" s="30" t="s">
        <v>79</v>
      </c>
      <c r="D103" s="31" t="s">
        <v>188</v>
      </c>
    </row>
    <row r="104" spans="2:9" x14ac:dyDescent="0.2">
      <c r="B104" s="28"/>
    </row>
    <row r="105" spans="2:9" x14ac:dyDescent="0.2">
      <c r="B105" s="28"/>
    </row>
    <row r="106" spans="2:9" s="25" customFormat="1" x14ac:dyDescent="0.2">
      <c r="B106" s="30" t="s">
        <v>189</v>
      </c>
      <c r="D106" s="27"/>
    </row>
    <row r="107" spans="2:9" x14ac:dyDescent="0.2">
      <c r="B107" s="28" t="s">
        <v>63</v>
      </c>
      <c r="C107" s="28" t="s">
        <v>72</v>
      </c>
      <c r="D107" s="29" t="s">
        <v>69</v>
      </c>
      <c r="E107" s="28" t="s">
        <v>85</v>
      </c>
      <c r="F107" s="28" t="s">
        <v>75</v>
      </c>
      <c r="G107" s="28" t="s">
        <v>161</v>
      </c>
    </row>
    <row r="108" spans="2:9" x14ac:dyDescent="0.2">
      <c r="B108" s="28" t="s">
        <v>70</v>
      </c>
      <c r="C108" s="28" t="s">
        <v>141</v>
      </c>
      <c r="D108" s="29" t="s">
        <v>116</v>
      </c>
      <c r="E108" s="28" t="s">
        <v>123</v>
      </c>
    </row>
    <row r="109" spans="2:9" x14ac:dyDescent="0.2">
      <c r="B109" s="28" t="s">
        <v>71</v>
      </c>
      <c r="C109" s="28" t="s">
        <v>190</v>
      </c>
      <c r="D109" s="29" t="s">
        <v>103</v>
      </c>
      <c r="E109" s="28" t="s">
        <v>113</v>
      </c>
      <c r="F109" s="28" t="s">
        <v>154</v>
      </c>
      <c r="G109" s="28" t="s">
        <v>191</v>
      </c>
      <c r="H109" s="28" t="s">
        <v>192</v>
      </c>
      <c r="I109" s="28" t="s">
        <v>171</v>
      </c>
    </row>
    <row r="110" spans="2:9" x14ac:dyDescent="0.2">
      <c r="B110" s="28" t="s">
        <v>94</v>
      </c>
      <c r="D110" s="29" t="s">
        <v>179</v>
      </c>
    </row>
    <row r="111" spans="2:9" s="25" customFormat="1" x14ac:dyDescent="0.2">
      <c r="B111" s="30" t="s">
        <v>79</v>
      </c>
      <c r="D111" s="31" t="s">
        <v>193</v>
      </c>
    </row>
    <row r="112" spans="2:9" x14ac:dyDescent="0.2">
      <c r="B112" s="28"/>
    </row>
    <row r="113" spans="2:9" s="25" customFormat="1" x14ac:dyDescent="0.2">
      <c r="B113" s="30" t="s">
        <v>194</v>
      </c>
      <c r="D113" s="27"/>
    </row>
    <row r="114" spans="2:9" x14ac:dyDescent="0.2">
      <c r="B114" s="28" t="s">
        <v>63</v>
      </c>
      <c r="C114" s="28" t="s">
        <v>190</v>
      </c>
      <c r="D114" s="29" t="s">
        <v>160</v>
      </c>
      <c r="F114" s="28" t="s">
        <v>162</v>
      </c>
      <c r="G114" s="28" t="s">
        <v>174</v>
      </c>
      <c r="H114" s="28" t="s">
        <v>195</v>
      </c>
    </row>
    <row r="115" spans="2:9" x14ac:dyDescent="0.2">
      <c r="B115" s="28" t="s">
        <v>70</v>
      </c>
      <c r="C115" s="28" t="s">
        <v>190</v>
      </c>
      <c r="D115" s="29" t="s">
        <v>160</v>
      </c>
      <c r="E115" s="28" t="s">
        <v>161</v>
      </c>
      <c r="F115" s="28" t="s">
        <v>162</v>
      </c>
      <c r="G115" s="28" t="s">
        <v>174</v>
      </c>
      <c r="H115" s="28" t="s">
        <v>195</v>
      </c>
    </row>
    <row r="116" spans="2:9" x14ac:dyDescent="0.2">
      <c r="B116" s="28" t="s">
        <v>71</v>
      </c>
      <c r="C116" s="28" t="s">
        <v>159</v>
      </c>
      <c r="D116" s="29" t="s">
        <v>153</v>
      </c>
      <c r="E116" s="28" t="s">
        <v>129</v>
      </c>
      <c r="F116" s="28" t="s">
        <v>170</v>
      </c>
      <c r="G116" s="28" t="s">
        <v>196</v>
      </c>
      <c r="H116" s="28" t="s">
        <v>197</v>
      </c>
      <c r="I116" s="28" t="s">
        <v>177</v>
      </c>
    </row>
    <row r="117" spans="2:9" s="25" customFormat="1" x14ac:dyDescent="0.2">
      <c r="B117" s="30" t="s">
        <v>79</v>
      </c>
      <c r="D117" s="31" t="s">
        <v>198</v>
      </c>
    </row>
    <row r="118" spans="2:9" x14ac:dyDescent="0.2">
      <c r="B118" s="28"/>
    </row>
    <row r="119" spans="2:9" s="25" customFormat="1" x14ac:dyDescent="0.2">
      <c r="B119" s="30" t="s">
        <v>199</v>
      </c>
      <c r="D119" s="27"/>
    </row>
    <row r="120" spans="2:9" x14ac:dyDescent="0.2">
      <c r="B120" s="28" t="s">
        <v>63</v>
      </c>
      <c r="C120" s="28" t="s">
        <v>64</v>
      </c>
      <c r="D120" s="29" t="s">
        <v>65</v>
      </c>
      <c r="E120" s="28" t="s">
        <v>66</v>
      </c>
      <c r="F120" s="28" t="s">
        <v>67</v>
      </c>
      <c r="G120" s="28" t="s">
        <v>68</v>
      </c>
    </row>
    <row r="121" spans="2:9" x14ac:dyDescent="0.2">
      <c r="B121" s="28" t="s">
        <v>70</v>
      </c>
      <c r="C121" s="28" t="s">
        <v>64</v>
      </c>
      <c r="D121" s="29" t="s">
        <v>65</v>
      </c>
      <c r="E121" s="28" t="s">
        <v>66</v>
      </c>
      <c r="F121" s="28" t="s">
        <v>67</v>
      </c>
      <c r="G121" s="28" t="s">
        <v>68</v>
      </c>
      <c r="H121" s="28" t="s">
        <v>69</v>
      </c>
    </row>
    <row r="122" spans="2:9" x14ac:dyDescent="0.2">
      <c r="B122" s="28" t="s">
        <v>71</v>
      </c>
      <c r="C122" s="28" t="s">
        <v>72</v>
      </c>
      <c r="D122" s="29" t="s">
        <v>73</v>
      </c>
      <c r="E122" s="28" t="s">
        <v>74</v>
      </c>
      <c r="F122" s="28" t="s">
        <v>75</v>
      </c>
      <c r="G122" s="28" t="s">
        <v>76</v>
      </c>
      <c r="H122" s="28" t="s">
        <v>200</v>
      </c>
    </row>
    <row r="123" spans="2:9" x14ac:dyDescent="0.2">
      <c r="B123" s="28" t="s">
        <v>94</v>
      </c>
      <c r="C123" s="28" t="s">
        <v>84</v>
      </c>
      <c r="D123" s="29" t="s">
        <v>141</v>
      </c>
      <c r="E123" s="28" t="s">
        <v>106</v>
      </c>
      <c r="F123" s="28" t="s">
        <v>201</v>
      </c>
      <c r="G123" s="28" t="s">
        <v>202</v>
      </c>
    </row>
    <row r="124" spans="2:9" s="25" customFormat="1" x14ac:dyDescent="0.2">
      <c r="B124" s="30" t="s">
        <v>79</v>
      </c>
      <c r="D124" s="31" t="s">
        <v>203</v>
      </c>
    </row>
    <row r="125" spans="2:9" x14ac:dyDescent="0.2">
      <c r="B125" s="28"/>
    </row>
    <row r="126" spans="2:9" s="25" customFormat="1" x14ac:dyDescent="0.2">
      <c r="B126" s="30" t="s">
        <v>204</v>
      </c>
      <c r="D126" s="27"/>
    </row>
    <row r="127" spans="2:9" x14ac:dyDescent="0.2">
      <c r="B127" s="28" t="s">
        <v>63</v>
      </c>
      <c r="C127" s="28" t="s">
        <v>82</v>
      </c>
      <c r="D127" s="29" t="s">
        <v>83</v>
      </c>
      <c r="E127" s="28" t="s">
        <v>84</v>
      </c>
      <c r="G127" s="28" t="s">
        <v>87</v>
      </c>
      <c r="H127" s="28" t="s">
        <v>86</v>
      </c>
    </row>
    <row r="128" spans="2:9" x14ac:dyDescent="0.2">
      <c r="B128" s="28" t="s">
        <v>70</v>
      </c>
      <c r="C128" s="28" t="s">
        <v>82</v>
      </c>
      <c r="D128" s="29" t="s">
        <v>83</v>
      </c>
      <c r="E128" s="28" t="s">
        <v>84</v>
      </c>
      <c r="F128" s="28" t="s">
        <v>85</v>
      </c>
      <c r="G128" s="28" t="s">
        <v>87</v>
      </c>
      <c r="H128" s="28" t="s">
        <v>86</v>
      </c>
    </row>
    <row r="129" spans="2:9" x14ac:dyDescent="0.2">
      <c r="B129" s="28" t="s">
        <v>245</v>
      </c>
      <c r="C129" s="28" t="s">
        <v>88</v>
      </c>
      <c r="D129" s="29" t="s">
        <v>89</v>
      </c>
      <c r="E129" s="28" t="s">
        <v>90</v>
      </c>
      <c r="F129" s="28" t="s">
        <v>91</v>
      </c>
      <c r="G129" s="28" t="s">
        <v>92</v>
      </c>
      <c r="H129" s="28" t="s">
        <v>93</v>
      </c>
    </row>
    <row r="130" spans="2:9" s="25" customFormat="1" x14ac:dyDescent="0.2">
      <c r="B130" s="30" t="s">
        <v>79</v>
      </c>
      <c r="D130" s="31" t="s">
        <v>205</v>
      </c>
    </row>
    <row r="131" spans="2:9" x14ac:dyDescent="0.2">
      <c r="B131" s="28"/>
    </row>
    <row r="132" spans="2:9" s="25" customFormat="1" x14ac:dyDescent="0.2">
      <c r="B132" s="30" t="s">
        <v>206</v>
      </c>
      <c r="D132" s="27"/>
    </row>
    <row r="133" spans="2:9" x14ac:dyDescent="0.2">
      <c r="B133" s="28" t="s">
        <v>63</v>
      </c>
      <c r="C133" s="28" t="s">
        <v>102</v>
      </c>
      <c r="D133" s="29" t="s">
        <v>103</v>
      </c>
      <c r="E133" s="28" t="s">
        <v>104</v>
      </c>
      <c r="F133" s="28" t="s">
        <v>105</v>
      </c>
      <c r="G133" s="28" t="s">
        <v>74</v>
      </c>
    </row>
    <row r="134" spans="2:9" x14ac:dyDescent="0.2">
      <c r="B134" s="28" t="s">
        <v>70</v>
      </c>
      <c r="C134" s="28" t="s">
        <v>102</v>
      </c>
      <c r="D134" s="29" t="s">
        <v>103</v>
      </c>
      <c r="E134" s="28" t="s">
        <v>104</v>
      </c>
      <c r="F134" s="28" t="s">
        <v>105</v>
      </c>
      <c r="G134" s="28" t="s">
        <v>74</v>
      </c>
      <c r="H134" s="28" t="s">
        <v>75</v>
      </c>
    </row>
    <row r="135" spans="2:9" x14ac:dyDescent="0.2">
      <c r="B135" s="28" t="s">
        <v>71</v>
      </c>
      <c r="C135" s="28" t="s">
        <v>106</v>
      </c>
      <c r="D135" s="29" t="s">
        <v>83</v>
      </c>
      <c r="E135" s="28" t="s">
        <v>107</v>
      </c>
      <c r="F135" s="28" t="s">
        <v>85</v>
      </c>
      <c r="G135" s="28" t="s">
        <v>108</v>
      </c>
      <c r="H135" s="28" t="s">
        <v>109</v>
      </c>
      <c r="I135" s="28" t="s">
        <v>178</v>
      </c>
    </row>
    <row r="136" spans="2:9" s="25" customFormat="1" x14ac:dyDescent="0.2">
      <c r="B136" s="30" t="s">
        <v>79</v>
      </c>
      <c r="D136" s="31" t="s">
        <v>207</v>
      </c>
    </row>
    <row r="137" spans="2:9" x14ac:dyDescent="0.2">
      <c r="B137" s="28"/>
    </row>
    <row r="138" spans="2:9" x14ac:dyDescent="0.2">
      <c r="B138" s="28"/>
    </row>
    <row r="139" spans="2:9" x14ac:dyDescent="0.2">
      <c r="B139" s="28"/>
    </row>
    <row r="140" spans="2:9" s="25" customFormat="1" x14ac:dyDescent="0.2">
      <c r="B140" s="30" t="s">
        <v>208</v>
      </c>
      <c r="D140" s="27"/>
    </row>
    <row r="141" spans="2:9" x14ac:dyDescent="0.2">
      <c r="B141" s="28" t="s">
        <v>63</v>
      </c>
      <c r="C141" s="28" t="s">
        <v>95</v>
      </c>
      <c r="D141" s="29" t="s">
        <v>112</v>
      </c>
      <c r="E141" s="28" t="s">
        <v>113</v>
      </c>
      <c r="F141" s="28" t="s">
        <v>114</v>
      </c>
      <c r="G141" s="28" t="s">
        <v>115</v>
      </c>
      <c r="H141" s="28" t="s">
        <v>116</v>
      </c>
    </row>
    <row r="142" spans="2:9" x14ac:dyDescent="0.2">
      <c r="B142" s="28" t="s">
        <v>70</v>
      </c>
      <c r="C142" s="28" t="s">
        <v>95</v>
      </c>
      <c r="D142" s="29" t="s">
        <v>112</v>
      </c>
      <c r="E142" s="28" t="s">
        <v>113</v>
      </c>
      <c r="F142" s="28" t="s">
        <v>114</v>
      </c>
      <c r="G142" s="28" t="s">
        <v>115</v>
      </c>
    </row>
    <row r="143" spans="2:9" x14ac:dyDescent="0.2">
      <c r="B143" s="28" t="s">
        <v>71</v>
      </c>
      <c r="C143" s="28" t="s">
        <v>64</v>
      </c>
      <c r="D143" s="29" t="s">
        <v>117</v>
      </c>
      <c r="E143" s="28" t="s">
        <v>104</v>
      </c>
      <c r="F143" s="28" t="s">
        <v>119</v>
      </c>
      <c r="G143" s="28" t="s">
        <v>69</v>
      </c>
      <c r="H143" s="28" t="s">
        <v>120</v>
      </c>
      <c r="I143" s="28" t="s">
        <v>118</v>
      </c>
    </row>
    <row r="144" spans="2:9" x14ac:dyDescent="0.2">
      <c r="B144" s="28" t="s">
        <v>94</v>
      </c>
      <c r="C144" s="28" t="s">
        <v>144</v>
      </c>
      <c r="D144" s="29" t="s">
        <v>115</v>
      </c>
      <c r="E144" s="28" t="s">
        <v>119</v>
      </c>
      <c r="F144" s="28" t="s">
        <v>209</v>
      </c>
      <c r="G144" s="28" t="s">
        <v>210</v>
      </c>
    </row>
    <row r="145" spans="2:9" s="25" customFormat="1" x14ac:dyDescent="0.2">
      <c r="B145" s="30" t="s">
        <v>79</v>
      </c>
      <c r="D145" s="31" t="s">
        <v>211</v>
      </c>
    </row>
    <row r="146" spans="2:9" x14ac:dyDescent="0.2">
      <c r="B146" s="28"/>
    </row>
    <row r="147" spans="2:9" s="25" customFormat="1" x14ac:dyDescent="0.2">
      <c r="B147" s="30" t="s">
        <v>212</v>
      </c>
      <c r="D147" s="27"/>
    </row>
    <row r="148" spans="2:9" x14ac:dyDescent="0.2">
      <c r="B148" s="28" t="s">
        <v>63</v>
      </c>
      <c r="C148" s="28" t="s">
        <v>123</v>
      </c>
      <c r="D148" s="29" t="s">
        <v>124</v>
      </c>
      <c r="E148" s="28" t="s">
        <v>73</v>
      </c>
      <c r="F148" s="28" t="s">
        <v>125</v>
      </c>
      <c r="G148" s="28" t="s">
        <v>91</v>
      </c>
      <c r="H148" s="28" t="s">
        <v>120</v>
      </c>
    </row>
    <row r="149" spans="2:9" x14ac:dyDescent="0.2">
      <c r="B149" s="28" t="s">
        <v>70</v>
      </c>
      <c r="D149" s="29" t="s">
        <v>124</v>
      </c>
      <c r="E149" s="28" t="s">
        <v>73</v>
      </c>
      <c r="F149" s="28" t="s">
        <v>125</v>
      </c>
      <c r="G149" s="28" t="s">
        <v>91</v>
      </c>
      <c r="H149" s="28" t="s">
        <v>120</v>
      </c>
    </row>
    <row r="150" spans="2:9" x14ac:dyDescent="0.2">
      <c r="B150" s="28" t="s">
        <v>71</v>
      </c>
      <c r="C150" s="28" t="s">
        <v>213</v>
      </c>
      <c r="D150" s="29" t="s">
        <v>124</v>
      </c>
      <c r="E150" s="28" t="s">
        <v>126</v>
      </c>
      <c r="F150" s="28" t="s">
        <v>67</v>
      </c>
      <c r="G150" s="28" t="s">
        <v>127</v>
      </c>
      <c r="H150" s="28" t="s">
        <v>115</v>
      </c>
      <c r="I150" s="28" t="s">
        <v>128</v>
      </c>
    </row>
    <row r="151" spans="2:9" s="25" customFormat="1" x14ac:dyDescent="0.2">
      <c r="B151" s="30" t="s">
        <v>79</v>
      </c>
      <c r="D151" s="31" t="s">
        <v>131</v>
      </c>
    </row>
    <row r="152" spans="2:9" x14ac:dyDescent="0.2">
      <c r="B152" s="28"/>
    </row>
    <row r="153" spans="2:9" x14ac:dyDescent="0.2">
      <c r="B153" s="28" t="s">
        <v>214</v>
      </c>
    </row>
    <row r="154" spans="2:9" x14ac:dyDescent="0.2">
      <c r="B154" s="28" t="s">
        <v>63</v>
      </c>
      <c r="D154" s="29" t="s">
        <v>215</v>
      </c>
    </row>
    <row r="155" spans="2:9" x14ac:dyDescent="0.2">
      <c r="B155" s="28" t="s">
        <v>70</v>
      </c>
      <c r="C155" s="28"/>
      <c r="D155" s="29" t="s">
        <v>215</v>
      </c>
    </row>
    <row r="156" spans="2:9" x14ac:dyDescent="0.2">
      <c r="B156" s="28" t="s">
        <v>71</v>
      </c>
      <c r="C156" s="28" t="s">
        <v>123</v>
      </c>
      <c r="D156" s="29" t="s">
        <v>65</v>
      </c>
      <c r="E156" s="28" t="s">
        <v>84</v>
      </c>
      <c r="F156" s="28" t="s">
        <v>130</v>
      </c>
      <c r="G156" s="28" t="s">
        <v>87</v>
      </c>
      <c r="H156" s="28" t="s">
        <v>133</v>
      </c>
      <c r="I156" s="28" t="s">
        <v>134</v>
      </c>
    </row>
    <row r="157" spans="2:9" x14ac:dyDescent="0.2">
      <c r="B157" s="28" t="s">
        <v>94</v>
      </c>
      <c r="C157" s="28" t="s">
        <v>103</v>
      </c>
      <c r="D157" s="29" t="s">
        <v>88</v>
      </c>
      <c r="E157" s="28" t="s">
        <v>216</v>
      </c>
      <c r="F157" s="28" t="s">
        <v>217</v>
      </c>
      <c r="G157" s="28" t="s">
        <v>218</v>
      </c>
    </row>
    <row r="158" spans="2:9" s="25" customFormat="1" x14ac:dyDescent="0.2">
      <c r="B158" s="30" t="s">
        <v>79</v>
      </c>
      <c r="D158" s="31" t="s">
        <v>188</v>
      </c>
    </row>
    <row r="159" spans="2:9" x14ac:dyDescent="0.2">
      <c r="B159" s="28"/>
    </row>
    <row r="160" spans="2:9" s="25" customFormat="1" x14ac:dyDescent="0.2">
      <c r="B160" s="30" t="s">
        <v>219</v>
      </c>
      <c r="D160" s="27"/>
    </row>
    <row r="161" spans="2:9" x14ac:dyDescent="0.2">
      <c r="B161" s="28" t="s">
        <v>63</v>
      </c>
      <c r="C161" s="28" t="s">
        <v>76</v>
      </c>
      <c r="D161" s="29" t="s">
        <v>141</v>
      </c>
    </row>
    <row r="162" spans="2:9" x14ac:dyDescent="0.2">
      <c r="B162" s="28" t="s">
        <v>70</v>
      </c>
      <c r="C162" s="28" t="s">
        <v>130</v>
      </c>
      <c r="D162" s="29" t="s">
        <v>92</v>
      </c>
      <c r="E162" s="28" t="s">
        <v>72</v>
      </c>
      <c r="F162" s="28" t="s">
        <v>161</v>
      </c>
    </row>
    <row r="163" spans="2:9" x14ac:dyDescent="0.2">
      <c r="B163" s="28" t="s">
        <v>71</v>
      </c>
      <c r="C163" s="28" t="s">
        <v>140</v>
      </c>
      <c r="D163" s="29" t="s">
        <v>141</v>
      </c>
      <c r="E163" s="28" t="s">
        <v>142</v>
      </c>
      <c r="F163" s="28" t="s">
        <v>143</v>
      </c>
      <c r="G163" s="28" t="s">
        <v>144</v>
      </c>
      <c r="H163" s="28" t="s">
        <v>145</v>
      </c>
      <c r="I163" s="28" t="s">
        <v>146</v>
      </c>
    </row>
    <row r="164" spans="2:9" s="25" customFormat="1" x14ac:dyDescent="0.2">
      <c r="B164" s="30" t="s">
        <v>79</v>
      </c>
      <c r="D164" s="31" t="s">
        <v>220</v>
      </c>
    </row>
    <row r="165" spans="2:9" x14ac:dyDescent="0.2">
      <c r="B165" s="28"/>
    </row>
    <row r="166" spans="2:9" s="25" customFormat="1" x14ac:dyDescent="0.2">
      <c r="B166" s="30" t="s">
        <v>221</v>
      </c>
      <c r="D166" s="27"/>
    </row>
    <row r="167" spans="2:9" x14ac:dyDescent="0.2">
      <c r="B167" s="28" t="s">
        <v>63</v>
      </c>
      <c r="C167" s="28" t="s">
        <v>137</v>
      </c>
      <c r="D167" s="29" t="s">
        <v>138</v>
      </c>
      <c r="E167" s="28" t="s">
        <v>130</v>
      </c>
      <c r="F167" s="28" t="s">
        <v>129</v>
      </c>
      <c r="G167" s="28" t="s">
        <v>128</v>
      </c>
      <c r="H167" s="28" t="s">
        <v>139</v>
      </c>
    </row>
    <row r="168" spans="2:9" x14ac:dyDescent="0.2">
      <c r="B168" s="28" t="s">
        <v>70</v>
      </c>
      <c r="C168" s="28" t="s">
        <v>137</v>
      </c>
      <c r="D168" s="29" t="s">
        <v>138</v>
      </c>
      <c r="F168" s="28" t="s">
        <v>129</v>
      </c>
      <c r="G168" s="28" t="s">
        <v>128</v>
      </c>
      <c r="H168" s="28" t="s">
        <v>139</v>
      </c>
    </row>
    <row r="169" spans="2:9" x14ac:dyDescent="0.2">
      <c r="B169" s="28" t="s">
        <v>71</v>
      </c>
      <c r="C169" s="28" t="s">
        <v>155</v>
      </c>
      <c r="D169" s="29" t="s">
        <v>138</v>
      </c>
      <c r="E169" s="28" t="s">
        <v>114</v>
      </c>
      <c r="F169" s="28" t="s">
        <v>86</v>
      </c>
      <c r="G169" s="28" t="s">
        <v>139</v>
      </c>
      <c r="H169" s="28" t="s">
        <v>156</v>
      </c>
    </row>
    <row r="170" spans="2:9" x14ac:dyDescent="0.2">
      <c r="B170" s="28" t="s">
        <v>94</v>
      </c>
      <c r="C170" s="28"/>
      <c r="D170" s="29" t="s">
        <v>215</v>
      </c>
    </row>
    <row r="171" spans="2:9" s="25" customFormat="1" x14ac:dyDescent="0.2">
      <c r="B171" s="30" t="s">
        <v>79</v>
      </c>
      <c r="D171" s="31" t="s">
        <v>222</v>
      </c>
    </row>
    <row r="172" spans="2:9" x14ac:dyDescent="0.2">
      <c r="B172" s="28"/>
    </row>
    <row r="173" spans="2:9" s="25" customFormat="1" x14ac:dyDescent="0.2">
      <c r="B173" s="30" t="s">
        <v>223</v>
      </c>
      <c r="D173" s="27"/>
    </row>
    <row r="174" spans="2:9" x14ac:dyDescent="0.2">
      <c r="B174" s="28" t="s">
        <v>63</v>
      </c>
      <c r="C174" s="28" t="s">
        <v>106</v>
      </c>
      <c r="D174" s="29" t="s">
        <v>153</v>
      </c>
      <c r="E174" s="28" t="s">
        <v>107</v>
      </c>
      <c r="F174" s="28" t="s">
        <v>154</v>
      </c>
      <c r="H174" s="28" t="s">
        <v>77</v>
      </c>
    </row>
    <row r="175" spans="2:9" x14ac:dyDescent="0.2">
      <c r="B175" s="28" t="s">
        <v>70</v>
      </c>
      <c r="C175" s="28" t="s">
        <v>106</v>
      </c>
      <c r="D175" s="29" t="s">
        <v>153</v>
      </c>
      <c r="E175" s="28" t="s">
        <v>107</v>
      </c>
      <c r="F175" s="28" t="s">
        <v>154</v>
      </c>
      <c r="G175" s="28" t="s">
        <v>76</v>
      </c>
      <c r="H175" s="28" t="s">
        <v>77</v>
      </c>
    </row>
    <row r="176" spans="2:9" x14ac:dyDescent="0.2">
      <c r="B176" s="28" t="s">
        <v>71</v>
      </c>
      <c r="C176" s="28" t="s">
        <v>137</v>
      </c>
      <c r="D176" s="29" t="s">
        <v>160</v>
      </c>
      <c r="E176" s="28" t="s">
        <v>161</v>
      </c>
      <c r="F176" s="28" t="s">
        <v>162</v>
      </c>
      <c r="G176" s="28" t="s">
        <v>164</v>
      </c>
      <c r="H176" s="28" t="s">
        <v>165</v>
      </c>
      <c r="I176" s="28" t="s">
        <v>163</v>
      </c>
    </row>
    <row r="177" spans="2:9" s="25" customFormat="1" x14ac:dyDescent="0.2">
      <c r="B177" s="30" t="s">
        <v>79</v>
      </c>
      <c r="D177" s="31" t="s">
        <v>224</v>
      </c>
    </row>
    <row r="178" spans="2:9" x14ac:dyDescent="0.2">
      <c r="B178" s="28"/>
    </row>
    <row r="179" spans="2:9" s="25" customFormat="1" x14ac:dyDescent="0.2">
      <c r="B179" s="30" t="s">
        <v>225</v>
      </c>
      <c r="D179" s="27"/>
    </row>
    <row r="180" spans="2:9" x14ac:dyDescent="0.2">
      <c r="B180" s="28" t="s">
        <v>63</v>
      </c>
      <c r="C180" s="28" t="s">
        <v>159</v>
      </c>
      <c r="D180" s="29" t="s">
        <v>89</v>
      </c>
      <c r="E180" s="28" t="s">
        <v>142</v>
      </c>
      <c r="F180" s="28" t="s">
        <v>144</v>
      </c>
      <c r="G180" s="28" t="s">
        <v>92</v>
      </c>
      <c r="H180" s="28" t="s">
        <v>145</v>
      </c>
    </row>
    <row r="181" spans="2:9" x14ac:dyDescent="0.2">
      <c r="B181" s="28" t="s">
        <v>70</v>
      </c>
      <c r="C181" s="28" t="s">
        <v>159</v>
      </c>
      <c r="D181" s="29" t="s">
        <v>89</v>
      </c>
      <c r="E181" s="28" t="s">
        <v>142</v>
      </c>
      <c r="F181" s="28" t="s">
        <v>144</v>
      </c>
      <c r="H181" s="28" t="s">
        <v>145</v>
      </c>
    </row>
    <row r="182" spans="2:9" x14ac:dyDescent="0.2">
      <c r="B182" s="28" t="s">
        <v>71</v>
      </c>
      <c r="C182" s="28" t="s">
        <v>95</v>
      </c>
      <c r="D182" s="29" t="s">
        <v>112</v>
      </c>
      <c r="E182" s="28" t="s">
        <v>66</v>
      </c>
      <c r="F182" s="28" t="s">
        <v>172</v>
      </c>
      <c r="G182" s="28" t="s">
        <v>125</v>
      </c>
      <c r="H182" s="28" t="s">
        <v>173</v>
      </c>
      <c r="I182" s="28" t="s">
        <v>174</v>
      </c>
    </row>
    <row r="183" spans="2:9" x14ac:dyDescent="0.2">
      <c r="B183" s="28" t="s">
        <v>94</v>
      </c>
      <c r="C183" s="28" t="s">
        <v>169</v>
      </c>
      <c r="D183" s="29" t="s">
        <v>125</v>
      </c>
      <c r="E183" s="28" t="s">
        <v>154</v>
      </c>
      <c r="F183" s="28" t="s">
        <v>66</v>
      </c>
      <c r="G183" s="28" t="s">
        <v>226</v>
      </c>
    </row>
    <row r="184" spans="2:9" s="25" customFormat="1" x14ac:dyDescent="0.2">
      <c r="B184" s="30" t="s">
        <v>79</v>
      </c>
      <c r="D184" s="31" t="s">
        <v>227</v>
      </c>
    </row>
    <row r="185" spans="2:9" x14ac:dyDescent="0.2">
      <c r="B185" s="28"/>
    </row>
    <row r="186" spans="2:9" x14ac:dyDescent="0.2">
      <c r="B186" s="28"/>
    </row>
    <row r="187" spans="2:9" x14ac:dyDescent="0.2">
      <c r="B187" s="28"/>
    </row>
    <row r="188" spans="2:9" s="25" customFormat="1" x14ac:dyDescent="0.2">
      <c r="B188" s="30" t="s">
        <v>228</v>
      </c>
      <c r="D188" s="27"/>
    </row>
    <row r="189" spans="2:9" x14ac:dyDescent="0.2">
      <c r="B189" s="28" t="s">
        <v>63</v>
      </c>
      <c r="C189" s="28" t="s">
        <v>88</v>
      </c>
      <c r="E189" s="28" t="s">
        <v>143</v>
      </c>
      <c r="F189" s="28" t="s">
        <v>169</v>
      </c>
      <c r="G189" s="28" t="s">
        <v>170</v>
      </c>
      <c r="H189" s="28" t="s">
        <v>171</v>
      </c>
    </row>
    <row r="190" spans="2:9" x14ac:dyDescent="0.2">
      <c r="B190" s="28" t="s">
        <v>70</v>
      </c>
      <c r="C190" s="28" t="s">
        <v>88</v>
      </c>
      <c r="D190" s="29" t="s">
        <v>141</v>
      </c>
      <c r="E190" s="28" t="s">
        <v>143</v>
      </c>
      <c r="F190" s="28" t="s">
        <v>169</v>
      </c>
      <c r="G190" s="28" t="s">
        <v>170</v>
      </c>
      <c r="H190" s="28" t="s">
        <v>171</v>
      </c>
    </row>
    <row r="191" spans="2:9" x14ac:dyDescent="0.2">
      <c r="B191" s="28" t="s">
        <v>71</v>
      </c>
      <c r="C191" s="28" t="s">
        <v>82</v>
      </c>
      <c r="D191" s="29" t="s">
        <v>229</v>
      </c>
      <c r="E191" s="28" t="s">
        <v>186</v>
      </c>
      <c r="F191" s="28" t="s">
        <v>105</v>
      </c>
      <c r="G191" s="28" t="s">
        <v>68</v>
      </c>
      <c r="H191" s="28" t="s">
        <v>169</v>
      </c>
      <c r="I191" s="28" t="s">
        <v>116</v>
      </c>
    </row>
    <row r="192" spans="2:9" s="25" customFormat="1" x14ac:dyDescent="0.2">
      <c r="B192" s="30" t="s">
        <v>79</v>
      </c>
      <c r="D192" s="31" t="s">
        <v>230</v>
      </c>
    </row>
    <row r="193" spans="2:9" x14ac:dyDescent="0.2">
      <c r="B193" s="28"/>
    </row>
    <row r="194" spans="2:9" x14ac:dyDescent="0.2">
      <c r="B194" s="28"/>
    </row>
    <row r="195" spans="2:9" s="25" customFormat="1" x14ac:dyDescent="0.2">
      <c r="B195" s="30" t="s">
        <v>231</v>
      </c>
      <c r="D195" s="27"/>
    </row>
    <row r="196" spans="2:9" x14ac:dyDescent="0.2">
      <c r="B196" s="28" t="s">
        <v>63</v>
      </c>
      <c r="C196" s="28" t="s">
        <v>72</v>
      </c>
      <c r="D196" s="29" t="s">
        <v>177</v>
      </c>
      <c r="E196" s="28" t="s">
        <v>90</v>
      </c>
      <c r="F196" s="28" t="s">
        <v>119</v>
      </c>
      <c r="G196" s="28" t="s">
        <v>163</v>
      </c>
      <c r="H196" s="28" t="s">
        <v>178</v>
      </c>
    </row>
    <row r="197" spans="2:9" x14ac:dyDescent="0.2">
      <c r="B197" s="28" t="s">
        <v>70</v>
      </c>
      <c r="D197" s="29" t="s">
        <v>177</v>
      </c>
      <c r="E197" s="28" t="s">
        <v>90</v>
      </c>
      <c r="F197" s="28" t="s">
        <v>119</v>
      </c>
      <c r="G197" s="28" t="s">
        <v>163</v>
      </c>
      <c r="H197" s="28" t="s">
        <v>178</v>
      </c>
    </row>
    <row r="198" spans="2:9" x14ac:dyDescent="0.2">
      <c r="B198" s="28" t="s">
        <v>71</v>
      </c>
      <c r="C198" s="28" t="s">
        <v>190</v>
      </c>
      <c r="D198" s="29" t="s">
        <v>113</v>
      </c>
      <c r="E198" s="28" t="s">
        <v>154</v>
      </c>
      <c r="F198" s="28" t="s">
        <v>191</v>
      </c>
      <c r="G198" s="28" t="s">
        <v>192</v>
      </c>
      <c r="H198" s="28" t="s">
        <v>171</v>
      </c>
      <c r="I198" s="32" t="s">
        <v>241</v>
      </c>
    </row>
    <row r="199" spans="2:9" s="25" customFormat="1" x14ac:dyDescent="0.2">
      <c r="B199" s="30" t="s">
        <v>79</v>
      </c>
      <c r="D199" s="31" t="s">
        <v>232</v>
      </c>
    </row>
    <row r="200" spans="2:9" x14ac:dyDescent="0.2">
      <c r="B200" s="28"/>
    </row>
    <row r="201" spans="2:9" x14ac:dyDescent="0.2">
      <c r="B201" s="28"/>
    </row>
    <row r="202" spans="2:9" s="25" customFormat="1" x14ac:dyDescent="0.2">
      <c r="B202" s="30" t="s">
        <v>233</v>
      </c>
      <c r="D202" s="27"/>
    </row>
    <row r="203" spans="2:9" x14ac:dyDescent="0.2">
      <c r="B203" s="28" t="s">
        <v>63</v>
      </c>
      <c r="C203" s="28"/>
      <c r="D203" s="29" t="s">
        <v>215</v>
      </c>
    </row>
    <row r="204" spans="2:9" x14ac:dyDescent="0.2">
      <c r="B204" s="28" t="s">
        <v>70</v>
      </c>
      <c r="C204" s="28"/>
      <c r="D204" s="29" t="s">
        <v>215</v>
      </c>
    </row>
    <row r="205" spans="2:9" x14ac:dyDescent="0.2">
      <c r="B205" s="28" t="s">
        <v>71</v>
      </c>
      <c r="C205" s="28"/>
      <c r="D205" s="29" t="s">
        <v>215</v>
      </c>
    </row>
    <row r="206" spans="2:9" s="25" customFormat="1" x14ac:dyDescent="0.2">
      <c r="B206" s="30" t="s">
        <v>79</v>
      </c>
      <c r="D206" s="31" t="s">
        <v>188</v>
      </c>
    </row>
    <row r="207" spans="2:9" x14ac:dyDescent="0.2">
      <c r="B207" s="28"/>
    </row>
    <row r="208" spans="2:9" s="25" customFormat="1" x14ac:dyDescent="0.2">
      <c r="B208" s="30" t="s">
        <v>234</v>
      </c>
      <c r="D208" s="27"/>
    </row>
    <row r="209" spans="2:9" x14ac:dyDescent="0.2">
      <c r="B209" s="28" t="s">
        <v>63</v>
      </c>
      <c r="C209" s="28" t="s">
        <v>190</v>
      </c>
      <c r="D209" s="29" t="s">
        <v>160</v>
      </c>
      <c r="E209" s="28" t="s">
        <v>161</v>
      </c>
      <c r="F209" s="28" t="s">
        <v>162</v>
      </c>
      <c r="G209" s="28" t="s">
        <v>174</v>
      </c>
      <c r="H209" s="28" t="s">
        <v>195</v>
      </c>
    </row>
    <row r="210" spans="2:9" x14ac:dyDescent="0.2">
      <c r="B210" s="28" t="s">
        <v>70</v>
      </c>
      <c r="C210" s="28" t="s">
        <v>190</v>
      </c>
      <c r="D210" s="29" t="s">
        <v>160</v>
      </c>
      <c r="F210" s="28" t="s">
        <v>162</v>
      </c>
      <c r="G210" s="28" t="s">
        <v>174</v>
      </c>
      <c r="H210" s="28" t="s">
        <v>195</v>
      </c>
    </row>
    <row r="211" spans="2:9" x14ac:dyDescent="0.2">
      <c r="B211" s="28" t="s">
        <v>71</v>
      </c>
      <c r="C211" s="28" t="s">
        <v>159</v>
      </c>
      <c r="D211" s="29" t="s">
        <v>153</v>
      </c>
      <c r="E211" s="28" t="s">
        <v>177</v>
      </c>
      <c r="F211" s="28" t="s">
        <v>235</v>
      </c>
      <c r="G211" s="28" t="s">
        <v>170</v>
      </c>
      <c r="H211" s="28" t="s">
        <v>196</v>
      </c>
      <c r="I211" s="28" t="s">
        <v>197</v>
      </c>
    </row>
    <row r="212" spans="2:9" s="25" customFormat="1" x14ac:dyDescent="0.2">
      <c r="B212" s="30" t="s">
        <v>79</v>
      </c>
      <c r="D212" s="31" t="s">
        <v>236</v>
      </c>
    </row>
  </sheetData>
  <mergeCells count="4">
    <mergeCell ref="B1:C1"/>
    <mergeCell ref="D1:E1"/>
    <mergeCell ref="F1:G1"/>
    <mergeCell ref="H1:I1"/>
  </mergeCells>
  <phoneticPr fontId="4" type="noConversion"/>
  <pageMargins left="0.75" right="0.75" top="1" bottom="1" header="0.5" footer="0.5"/>
  <pageSetup paperSize="9" scale="8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workbookViewId="0">
      <selection activeCell="O8" sqref="O8"/>
    </sheetView>
  </sheetViews>
  <sheetFormatPr defaultRowHeight="12.75" x14ac:dyDescent="0.2"/>
  <cols>
    <col min="1" max="1" width="5.42578125" style="63" customWidth="1"/>
    <col min="2" max="2" width="19.42578125" style="63" customWidth="1"/>
    <col min="3" max="3" width="9.28515625" style="63" customWidth="1"/>
    <col min="4" max="4" width="20.7109375" style="63" customWidth="1"/>
    <col min="5" max="5" width="11.140625" style="63" customWidth="1"/>
    <col min="6" max="6" width="18.140625" style="63" customWidth="1"/>
    <col min="7" max="7" width="11.28515625" style="63" customWidth="1"/>
    <col min="8" max="8" width="11.7109375" style="63" customWidth="1"/>
    <col min="9" max="9" width="11.42578125" style="63" customWidth="1"/>
    <col min="10" max="10" width="9.85546875" style="63" customWidth="1"/>
    <col min="11" max="11" width="12.140625" style="63" customWidth="1"/>
    <col min="12" max="16384" width="9.140625" style="63"/>
  </cols>
  <sheetData>
    <row r="1" spans="1:11" s="38" customFormat="1" ht="25.5" x14ac:dyDescent="0.2">
      <c r="A1" s="33"/>
      <c r="B1" s="34" t="s">
        <v>46</v>
      </c>
      <c r="C1" s="35"/>
      <c r="D1" s="36" t="s">
        <v>49</v>
      </c>
      <c r="E1" s="37"/>
      <c r="F1" s="36" t="s">
        <v>243</v>
      </c>
      <c r="G1" s="37"/>
      <c r="H1" s="36" t="s">
        <v>244</v>
      </c>
      <c r="I1" s="37"/>
    </row>
    <row r="2" spans="1:11" s="44" customFormat="1" ht="13.5" thickBot="1" x14ac:dyDescent="0.25">
      <c r="A2" s="39"/>
      <c r="B2" s="40"/>
      <c r="C2" s="41"/>
      <c r="D2" s="42"/>
      <c r="E2" s="43"/>
      <c r="F2" s="42"/>
      <c r="G2" s="43"/>
      <c r="H2" s="42"/>
      <c r="I2" s="43"/>
    </row>
    <row r="3" spans="1:11" s="44" customFormat="1" ht="15" customHeight="1" x14ac:dyDescent="0.2">
      <c r="A3" s="36" t="s">
        <v>246</v>
      </c>
      <c r="B3" s="45" t="s">
        <v>249</v>
      </c>
      <c r="C3" s="46"/>
      <c r="D3" s="45" t="s">
        <v>250</v>
      </c>
      <c r="E3" s="46"/>
      <c r="F3" s="45" t="s">
        <v>251</v>
      </c>
      <c r="G3" s="47"/>
      <c r="H3" s="45" t="s">
        <v>237</v>
      </c>
      <c r="I3" s="48"/>
    </row>
    <row r="4" spans="1:11" s="44" customFormat="1" ht="15.75" x14ac:dyDescent="0.2">
      <c r="A4" s="49" t="s">
        <v>247</v>
      </c>
      <c r="B4" s="50" t="s">
        <v>250</v>
      </c>
      <c r="C4" s="51"/>
      <c r="D4" s="50" t="s">
        <v>251</v>
      </c>
      <c r="E4" s="51"/>
      <c r="F4" s="50" t="s">
        <v>252</v>
      </c>
      <c r="G4" s="52"/>
      <c r="H4" s="50" t="s">
        <v>237</v>
      </c>
      <c r="I4" s="53"/>
    </row>
    <row r="5" spans="1:11" s="44" customFormat="1" ht="15" customHeight="1" x14ac:dyDescent="0.2">
      <c r="A5" s="49" t="s">
        <v>248</v>
      </c>
      <c r="B5" s="50" t="s">
        <v>251</v>
      </c>
      <c r="C5" s="51"/>
      <c r="D5" s="50" t="s">
        <v>252</v>
      </c>
      <c r="E5" s="51"/>
      <c r="F5" s="50" t="s">
        <v>253</v>
      </c>
      <c r="G5" s="52"/>
      <c r="H5" s="54"/>
      <c r="I5" s="53"/>
    </row>
    <row r="6" spans="1:11" s="44" customFormat="1" ht="13.5" thickBot="1" x14ac:dyDescent="0.25">
      <c r="A6" s="55"/>
      <c r="B6" s="56"/>
      <c r="C6" s="57"/>
      <c r="D6" s="58"/>
      <c r="E6" s="59"/>
      <c r="F6" s="58"/>
      <c r="G6" s="59"/>
      <c r="H6" s="58"/>
      <c r="I6" s="60"/>
    </row>
    <row r="8" spans="1:11" s="44" customFormat="1" ht="13.5" thickBot="1" x14ac:dyDescent="0.25"/>
    <row r="9" spans="1:11" x14ac:dyDescent="0.2">
      <c r="A9" s="221" t="s">
        <v>254</v>
      </c>
      <c r="B9" s="222"/>
      <c r="C9" s="222"/>
      <c r="D9" s="222"/>
      <c r="E9" s="222"/>
      <c r="F9" s="222"/>
      <c r="G9" s="223"/>
      <c r="H9" s="61"/>
      <c r="I9" s="61"/>
      <c r="J9" s="62"/>
      <c r="K9" s="61"/>
    </row>
    <row r="10" spans="1:11" ht="13.5" thickBot="1" x14ac:dyDescent="0.25">
      <c r="A10" s="224"/>
      <c r="B10" s="225"/>
      <c r="C10" s="225"/>
      <c r="D10" s="225"/>
      <c r="E10" s="225"/>
      <c r="F10" s="225"/>
      <c r="G10" s="226"/>
      <c r="H10" s="64"/>
      <c r="I10" s="64"/>
      <c r="J10" s="65"/>
      <c r="K10" s="64"/>
    </row>
  </sheetData>
  <mergeCells count="1">
    <mergeCell ref="A9:G10"/>
  </mergeCells>
  <phoneticPr fontId="4" type="noConversion"/>
  <pageMargins left="0.75" right="0.75" top="1" bottom="1" header="0.5" footer="0.5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Phase 1 Standings</vt:lpstr>
      <vt:lpstr>Phase 2 Standings</vt:lpstr>
      <vt:lpstr>Phase 2 Results</vt:lpstr>
      <vt:lpstr>Ph 1 Re</vt:lpstr>
      <vt:lpstr>Fixtures</vt:lpstr>
      <vt:lpstr>Prizes</vt:lpstr>
      <vt:lpstr>Fixtures!Print_Area</vt:lpstr>
      <vt:lpstr>'Ph 1 Re'!Print_Area</vt:lpstr>
      <vt:lpstr>'Phase 1 Standings'!Print_Area</vt:lpstr>
      <vt:lpstr>'Phase 2 Standings'!Print_Area</vt:lpstr>
      <vt:lpstr>Prizes!Print_Area</vt:lpstr>
    </vt:vector>
  </TitlesOfParts>
  <Company>STMicroelectronics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AZammit</dc:creator>
  <cp:lastModifiedBy>Nicky</cp:lastModifiedBy>
  <cp:lastPrinted>2013-12-29T03:05:30Z</cp:lastPrinted>
  <dcterms:created xsi:type="dcterms:W3CDTF">2002-01-10T11:27:03Z</dcterms:created>
  <dcterms:modified xsi:type="dcterms:W3CDTF">2013-12-29T03:31:07Z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